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180" windowWidth="11760" windowHeight="1170" activeTab="0"/>
  </bookViews>
  <sheets>
    <sheet name="Доходы" sheetId="1" r:id="rId1"/>
    <sheet name="Расходы" sheetId="2" r:id="rId2"/>
  </sheets>
  <definedNames>
    <definedName name="_xlnm.Print_Area" localSheetId="0">'Доходы'!$A$1:$H$42</definedName>
    <definedName name="_xlnm.Print_Area" localSheetId="1">'Расходы'!$A$1:$H$56</definedName>
  </definedNames>
  <calcPr fullCalcOnLoad="1"/>
</workbook>
</file>

<file path=xl/sharedStrings.xml><?xml version="1.0" encoding="utf-8"?>
<sst xmlns="http://schemas.openxmlformats.org/spreadsheetml/2006/main" count="193" uniqueCount="182">
  <si>
    <t>Налоги на имущество</t>
  </si>
  <si>
    <t>Земельный налог</t>
  </si>
  <si>
    <t>Государственная пошлина</t>
  </si>
  <si>
    <t>Прочие неналоговые доходы</t>
  </si>
  <si>
    <t>Наименование  показателей</t>
  </si>
  <si>
    <t xml:space="preserve">0 1 0 0 </t>
  </si>
  <si>
    <t>Жилищно-коммунальное х-во</t>
  </si>
  <si>
    <t>Образование</t>
  </si>
  <si>
    <t>Социальная политика</t>
  </si>
  <si>
    <t xml:space="preserve">В с е г о     р а с х о д о в </t>
  </si>
  <si>
    <t>0 7 0 1</t>
  </si>
  <si>
    <t>0 8 0 1</t>
  </si>
  <si>
    <t>Жилищное хозяйство</t>
  </si>
  <si>
    <t>Коммунальное хозяйство</t>
  </si>
  <si>
    <t>Дошкольное образование</t>
  </si>
  <si>
    <t xml:space="preserve">     профицит(+);дефицит(-)</t>
  </si>
  <si>
    <t>0 8 0 0</t>
  </si>
  <si>
    <t>0 7 0 0</t>
  </si>
  <si>
    <t>Налог на доходы физических лиц</t>
  </si>
  <si>
    <t>Доходы  от аренды имущества</t>
  </si>
  <si>
    <t>3 2 9 0</t>
  </si>
  <si>
    <t xml:space="preserve">0 5 0 0 </t>
  </si>
  <si>
    <t>Единый сельскохозяйственный налог</t>
  </si>
  <si>
    <t>Арендная плата за земли</t>
  </si>
  <si>
    <t>Национальная экономика</t>
  </si>
  <si>
    <t xml:space="preserve">0 4 0 0 </t>
  </si>
  <si>
    <t>0 3 0 0</t>
  </si>
  <si>
    <t xml:space="preserve">0 3 1 0 </t>
  </si>
  <si>
    <t>0 1 1 3</t>
  </si>
  <si>
    <t>Резервные фонды</t>
  </si>
  <si>
    <t>0 4 0 5</t>
  </si>
  <si>
    <t>0 5 0 1</t>
  </si>
  <si>
    <t>0 5 0 2</t>
  </si>
  <si>
    <t>0 7 0 2</t>
  </si>
  <si>
    <t>0 7 0 7</t>
  </si>
  <si>
    <t>0 7 0 9</t>
  </si>
  <si>
    <t xml:space="preserve">Культура </t>
  </si>
  <si>
    <t>1 0 0 0</t>
  </si>
  <si>
    <t xml:space="preserve">9 6 0 0 </t>
  </si>
  <si>
    <t>И т о г о  расходов</t>
  </si>
  <si>
    <t>0 8 0 4</t>
  </si>
  <si>
    <t>7 9 0 0</t>
  </si>
  <si>
    <t>Итого источник. внутренн. финанс.</t>
  </si>
  <si>
    <t>Общегосударственные вопросы</t>
  </si>
  <si>
    <t>Налоги на совокупный доход</t>
  </si>
  <si>
    <t xml:space="preserve">0 1 0 3 </t>
  </si>
  <si>
    <t>0 1 0 4</t>
  </si>
  <si>
    <t>0 4 0 1</t>
  </si>
  <si>
    <t>Общеэкономические вопросы</t>
  </si>
  <si>
    <t>1 0 0 3</t>
  </si>
  <si>
    <t>90 00 00 0000</t>
  </si>
  <si>
    <t>0 3 0 9</t>
  </si>
  <si>
    <t xml:space="preserve">0 2 0 0 </t>
  </si>
  <si>
    <t>Национальная оборона</t>
  </si>
  <si>
    <t>0 4 0 9</t>
  </si>
  <si>
    <t>1 0 0 4</t>
  </si>
  <si>
    <t>Наименование показателей</t>
  </si>
  <si>
    <t>0 2 0 3</t>
  </si>
  <si>
    <t>0 4 1 2</t>
  </si>
  <si>
    <t>Физическая культура и спорт</t>
  </si>
  <si>
    <t>0 5 0 3</t>
  </si>
  <si>
    <t>Благоустройство</t>
  </si>
  <si>
    <t>Охрана семьи и детства</t>
  </si>
  <si>
    <t>Телевидение и радиовещание</t>
  </si>
  <si>
    <t>Молодежная политика и оздоровление детей</t>
  </si>
  <si>
    <t>1 1 0 0</t>
  </si>
  <si>
    <t>0 1 0 6</t>
  </si>
  <si>
    <t>1 0 0 6</t>
  </si>
  <si>
    <t>0 4 0 8</t>
  </si>
  <si>
    <t>Транспорт</t>
  </si>
  <si>
    <t>0 1 1 1</t>
  </si>
  <si>
    <t xml:space="preserve">1 1 0 2 </t>
  </si>
  <si>
    <t>Массовый спорт</t>
  </si>
  <si>
    <t xml:space="preserve">1 2 0 0 </t>
  </si>
  <si>
    <t>Средства массовой информации</t>
  </si>
  <si>
    <t xml:space="preserve">1 2 0 1 </t>
  </si>
  <si>
    <t>1 2 0 2</t>
  </si>
  <si>
    <t>Возврат остатков субсидий и субвенций</t>
  </si>
  <si>
    <t>Культура, кинематография</t>
  </si>
  <si>
    <t>0 1  0 7</t>
  </si>
  <si>
    <t>1 0 0 1</t>
  </si>
  <si>
    <t>Обеспечение проведения выборов и референдумов</t>
  </si>
  <si>
    <t>0 4 1 0</t>
  </si>
  <si>
    <t>Связь и информатика</t>
  </si>
  <si>
    <t>Выполнено</t>
  </si>
  <si>
    <t>Периодическая печать и издательства</t>
  </si>
  <si>
    <t>0 1 0 5</t>
  </si>
  <si>
    <t>Судебная система</t>
  </si>
  <si>
    <t xml:space="preserve">                          И Н Ф О Р М А Ц И Я                    </t>
  </si>
  <si>
    <t>ОБ ИСПОЛНЕНИИ БЮДЖЕТА ШАРАНГСКОГО МУНИЦИПАЛЬНОГО РАЙОНА</t>
  </si>
  <si>
    <t>РАСХОДЫ</t>
  </si>
  <si>
    <t>КБК</t>
  </si>
  <si>
    <t>Доходы бюджета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</si>
  <si>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</si>
  <si>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</si>
  <si>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 физических лиц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</si>
  <si>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</si>
  <si>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</si>
  <si>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</si>
  <si>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</si>
  <si>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 от других бюджетов бюджетной системы РФ</t>
  </si>
  <si>
    <t xml:space="preserve">Безвозмездные поступления </t>
  </si>
  <si>
    <t>Дотации бюджетам бюджетной системы РФ</t>
  </si>
  <si>
    <t>Субсидии бюджетам бюджетной системы РФ</t>
  </si>
  <si>
    <t>Субвенции бюджетам бюджетной системы РФ</t>
  </si>
  <si>
    <t>Пенсионное обеспечение</t>
  </si>
  <si>
    <t>Доходы от использования имущества, находящегося  в государственной и муниципальной собственности</t>
  </si>
  <si>
    <t>Прочие доходы от использования имущества и прав,находящихся в государственой и муниципальной собственности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</si>
  <si>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</si>
  <si>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</si>
  <si>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Функционирование местных администраций</t>
  </si>
  <si>
    <t>Обеспечение деятельности финансовых органов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</si>
  <si>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</si>
  <si>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</si>
  <si>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Обеспечение пожарной безопасности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</si>
  <si>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</si>
  <si>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</si>
  <si>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</si>
  <si>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образования</t>
  </si>
  <si>
    <t xml:space="preserve">Другие вопросы в области культуры, кинематографии </t>
  </si>
  <si>
    <t>Социальное обеспечение населения</t>
  </si>
  <si>
    <t>Другие вопросы в области социальной политики</t>
  </si>
  <si>
    <r>
      <t xml:space="preserve">В с е г о     д о х о д о в   </t>
    </r>
    <r>
      <rPr>
        <b/>
        <i/>
        <u val="single"/>
        <sz val="12"/>
        <rFont val="Times New Roman"/>
        <family val="1"/>
      </rPr>
      <t>в том числе:</t>
    </r>
  </si>
  <si>
    <t xml:space="preserve">1 00 00000 00 0000 </t>
  </si>
  <si>
    <t xml:space="preserve">1 01 00000 00 0000 </t>
  </si>
  <si>
    <t xml:space="preserve">1 03 00000 00 0000 </t>
  </si>
  <si>
    <t xml:space="preserve">1 05 00000 00 0000 </t>
  </si>
  <si>
    <t xml:space="preserve">1 05 02000 02 0000 </t>
  </si>
  <si>
    <t>1 05 03000 01 0000</t>
  </si>
  <si>
    <t xml:space="preserve">1 05 04000 02 0000 </t>
  </si>
  <si>
    <t xml:space="preserve">1 06 00000 00 0000 </t>
  </si>
  <si>
    <t xml:space="preserve">1 06 01000 00 0000 </t>
  </si>
  <si>
    <t xml:space="preserve">1 06 06000 00 0000 </t>
  </si>
  <si>
    <t xml:space="preserve">1 08 00000 00 0000 </t>
  </si>
  <si>
    <t xml:space="preserve">1 11 00000 00 0000 </t>
  </si>
  <si>
    <t xml:space="preserve">1 11 05010 00 0000 </t>
  </si>
  <si>
    <t xml:space="preserve">1 11 05030 00 0000 </t>
  </si>
  <si>
    <t xml:space="preserve">1 11 09000 00 0000 </t>
  </si>
  <si>
    <t xml:space="preserve">1 12 00000 00 0000 </t>
  </si>
  <si>
    <t xml:space="preserve">1 13 00000 00 0000 </t>
  </si>
  <si>
    <t xml:space="preserve">1 14 00000 00 0000 </t>
  </si>
  <si>
    <t xml:space="preserve">1 16 00000 00 0000 </t>
  </si>
  <si>
    <t xml:space="preserve">1 17 00000 00 0000 </t>
  </si>
  <si>
    <t xml:space="preserve">2 00 00000 00 0000 </t>
  </si>
  <si>
    <t xml:space="preserve">2 02 00000 00 0000 </t>
  </si>
  <si>
    <t>2 19 00000 00 0000</t>
  </si>
  <si>
    <t>Тыс.руб.</t>
  </si>
  <si>
    <t>ДОХОДЫ</t>
  </si>
  <si>
    <t>Национальная безопасность и правоохранительная  деятельность</t>
  </si>
  <si>
    <t>-</t>
  </si>
  <si>
    <t xml:space="preserve">Общее образование </t>
  </si>
  <si>
    <t>0 7 0 3</t>
  </si>
  <si>
    <t>Дополнительное образование</t>
  </si>
  <si>
    <t xml:space="preserve">2 04 00000 00 0000 </t>
  </si>
  <si>
    <t>Безвозмездные поступления от негосударственных организаций</t>
  </si>
  <si>
    <t>в т.ч.финансовая поддержка сельхозтоваропроизводителей</t>
  </si>
  <si>
    <t xml:space="preserve">2 07 00000 00 0000 </t>
  </si>
  <si>
    <t>Прочие безвозмездные поступления</t>
  </si>
  <si>
    <t xml:space="preserve">2 02 10000 00 0000 </t>
  </si>
  <si>
    <t xml:space="preserve">2 02 20000 00 0000 </t>
  </si>
  <si>
    <t xml:space="preserve">2 02 30000 00 0000 </t>
  </si>
  <si>
    <t xml:space="preserve">2 02 40000 00 0000 </t>
  </si>
  <si>
    <t>Иные межбюджетные тансферты</t>
  </si>
  <si>
    <t>1 11 01000 00 0000</t>
  </si>
  <si>
    <t>Доходы в виде прибыли (девиденты)</t>
  </si>
  <si>
    <t xml:space="preserve">Итого внутренних оборотов </t>
  </si>
  <si>
    <t>План на 2018 год</t>
  </si>
  <si>
    <t>на год</t>
  </si>
  <si>
    <t>на отчетный период</t>
  </si>
  <si>
    <t>% выполнения</t>
  </si>
  <si>
    <t>к годовому плану</t>
  </si>
  <si>
    <t>к отчетному периоду</t>
  </si>
  <si>
    <t>Выполнено в 2017 году</t>
  </si>
  <si>
    <t>План на  2018 год</t>
  </si>
  <si>
    <t xml:space="preserve">1 4 0 0 </t>
  </si>
  <si>
    <t>Межбюджетные трансферты общего характера бюджетам субъектов РФ и муниципальных образований</t>
  </si>
  <si>
    <t>1 4 0 3</t>
  </si>
  <si>
    <t>Прочие межбюджетные трансферты общего характера</t>
  </si>
  <si>
    <t xml:space="preserve">0 3 1 4 </t>
  </si>
  <si>
    <t>Другие вопросы в области национальной безопасности и правоохранительной деятельности</t>
  </si>
  <si>
    <t xml:space="preserve">на 01.10.2018  года </t>
  </si>
  <si>
    <t>Акцизы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</si>
</sst>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,##0.000"/>
    <numFmt numFmtId="189" formatCode="#,##0.0"/>
    <numFmt numFmtId="190" formatCode="0.0000000000"/>
    <numFmt numFmtId="191" formatCode="?"/>
    <numFmt numFmtId="192" formatCode="#,##0.0000"/>
    <numFmt numFmtId="193" formatCode="_-* #,##0.000\ _р_._-;\-* #,##0.000\ _р_._-;_-* &quot;-&quot;??\ _р_._-;_-@_-"/>
    <numFmt numFmtId="194" formatCode="_-* #,##0.0\ _р_._-;\-* #,##0.0\ _р_._-;_-* &quot;-&quot;??\ _р_._-;_-@_-"/>
    <numFmt numFmtId="195" formatCode="_-* #,##0\ _р_._-;\-* #,##0\ _р_._-;_-* &quot;-&quot;??\ _р_._-;_-@_-"/>
    <numFmt numFmtId="196" formatCode="_-* #,##0.0000\ _р_._-;\-* #,##0.0000\ _р_._-;_-* &quot;-&quot;??\ _р_._-;_-@_-"/>
    <numFmt numFmtId="197" formatCode="#,##0_ ;\-#,##0\ "/>
    <numFmt numFmtId="198" formatCode="_-* #,##0.0_р_._-;\-* #,##0.0_р_._-;_-* &quot;-&quot;?_р_._-;_-@_-"/>
    <numFmt numFmtId="199" formatCode="#,##0.0_ ;\-#,##0.0\ 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7"/>
      <name val="Arial Cyr"/>
      <family val="0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2" fillId="3" borderId="0" applyNumberFormat="0" applyBorder="0" applyAlignment="0" applyProtection="0"/>
    <xf numFmtId="0" fontId="48" fillId="4" borderId="0" applyNumberFormat="0" applyBorder="0" applyAlignment="0" applyProtection="0"/>
    <xf numFmtId="0" fontId="12" fillId="5" borderId="0" applyNumberFormat="0" applyBorder="0" applyAlignment="0" applyProtection="0"/>
    <xf numFmtId="0" fontId="48" fillId="6" borderId="0" applyNumberFormat="0" applyBorder="0" applyAlignment="0" applyProtection="0"/>
    <xf numFmtId="0" fontId="12" fillId="3" borderId="0" applyNumberFormat="0" applyBorder="0" applyAlignment="0" applyProtection="0"/>
    <xf numFmtId="0" fontId="48" fillId="7" borderId="0" applyNumberFormat="0" applyBorder="0" applyAlignment="0" applyProtection="0"/>
    <xf numFmtId="0" fontId="12" fillId="3" borderId="0" applyNumberFormat="0" applyBorder="0" applyAlignment="0" applyProtection="0"/>
    <xf numFmtId="0" fontId="48" fillId="8" borderId="0" applyNumberFormat="0" applyBorder="0" applyAlignment="0" applyProtection="0"/>
    <xf numFmtId="0" fontId="12" fillId="3" borderId="0" applyNumberFormat="0" applyBorder="0" applyAlignment="0" applyProtection="0"/>
    <xf numFmtId="0" fontId="48" fillId="9" borderId="0" applyNumberFormat="0" applyBorder="0" applyAlignment="0" applyProtection="0"/>
    <xf numFmtId="0" fontId="12" fillId="5" borderId="0" applyNumberFormat="0" applyBorder="0" applyAlignment="0" applyProtection="0"/>
    <xf numFmtId="0" fontId="48" fillId="10" borderId="0" applyNumberFormat="0" applyBorder="0" applyAlignment="0" applyProtection="0"/>
    <xf numFmtId="0" fontId="12" fillId="5" borderId="0" applyNumberFormat="0" applyBorder="0" applyAlignment="0" applyProtection="0"/>
    <xf numFmtId="0" fontId="48" fillId="11" borderId="0" applyNumberFormat="0" applyBorder="0" applyAlignment="0" applyProtection="0"/>
    <xf numFmtId="0" fontId="12" fillId="5" borderId="0" applyNumberFormat="0" applyBorder="0" applyAlignment="0" applyProtection="0"/>
    <xf numFmtId="0" fontId="48" fillId="12" borderId="0" applyNumberFormat="0" applyBorder="0" applyAlignment="0" applyProtection="0"/>
    <xf numFmtId="0" fontId="12" fillId="5" borderId="0" applyNumberFormat="0" applyBorder="0" applyAlignment="0" applyProtection="0"/>
    <xf numFmtId="0" fontId="48" fillId="13" borderId="0" applyNumberFormat="0" applyBorder="0" applyAlignment="0" applyProtection="0"/>
    <xf numFmtId="0" fontId="12" fillId="5" borderId="0" applyNumberFormat="0" applyBorder="0" applyAlignment="0" applyProtection="0"/>
    <xf numFmtId="0" fontId="48" fillId="14" borderId="0" applyNumberFormat="0" applyBorder="0" applyAlignment="0" applyProtection="0"/>
    <xf numFmtId="0" fontId="12" fillId="5" borderId="0" applyNumberFormat="0" applyBorder="0" applyAlignment="0" applyProtection="0"/>
    <xf numFmtId="0" fontId="48" fillId="15" borderId="0" applyNumberFormat="0" applyBorder="0" applyAlignment="0" applyProtection="0"/>
    <xf numFmtId="0" fontId="12" fillId="5" borderId="0" applyNumberFormat="0" applyBorder="0" applyAlignment="0" applyProtection="0"/>
    <xf numFmtId="0" fontId="49" fillId="16" borderId="0" applyNumberFormat="0" applyBorder="0" applyAlignment="0" applyProtection="0"/>
    <xf numFmtId="0" fontId="27" fillId="17" borderId="0" applyNumberFormat="0" applyBorder="0" applyAlignment="0" applyProtection="0"/>
    <xf numFmtId="0" fontId="49" fillId="18" borderId="0" applyNumberFormat="0" applyBorder="0" applyAlignment="0" applyProtection="0"/>
    <xf numFmtId="0" fontId="27" fillId="5" borderId="0" applyNumberFormat="0" applyBorder="0" applyAlignment="0" applyProtection="0"/>
    <xf numFmtId="0" fontId="49" fillId="19" borderId="0" applyNumberFormat="0" applyBorder="0" applyAlignment="0" applyProtection="0"/>
    <xf numFmtId="0" fontId="27" fillId="5" borderId="0" applyNumberFormat="0" applyBorder="0" applyAlignment="0" applyProtection="0"/>
    <xf numFmtId="0" fontId="49" fillId="20" borderId="0" applyNumberFormat="0" applyBorder="0" applyAlignment="0" applyProtection="0"/>
    <xf numFmtId="0" fontId="27" fillId="5" borderId="0" applyNumberFormat="0" applyBorder="0" applyAlignment="0" applyProtection="0"/>
    <xf numFmtId="0" fontId="49" fillId="21" borderId="0" applyNumberFormat="0" applyBorder="0" applyAlignment="0" applyProtection="0"/>
    <xf numFmtId="0" fontId="27" fillId="17" borderId="0" applyNumberFormat="0" applyBorder="0" applyAlignment="0" applyProtection="0"/>
    <xf numFmtId="0" fontId="49" fillId="22" borderId="0" applyNumberFormat="0" applyBorder="0" applyAlignment="0" applyProtection="0"/>
    <xf numFmtId="0" fontId="27" fillId="5" borderId="0" applyNumberFormat="0" applyBorder="0" applyAlignment="0" applyProtection="0"/>
    <xf numFmtId="0" fontId="49" fillId="23" borderId="0" applyNumberFormat="0" applyBorder="0" applyAlignment="0" applyProtection="0"/>
    <xf numFmtId="0" fontId="27" fillId="17" borderId="0" applyNumberFormat="0" applyBorder="0" applyAlignment="0" applyProtection="0"/>
    <xf numFmtId="0" fontId="49" fillId="24" borderId="0" applyNumberFormat="0" applyBorder="0" applyAlignment="0" applyProtection="0"/>
    <xf numFmtId="0" fontId="27" fillId="25" borderId="0" applyNumberFormat="0" applyBorder="0" applyAlignment="0" applyProtection="0"/>
    <xf numFmtId="0" fontId="49" fillId="26" borderId="0" applyNumberFormat="0" applyBorder="0" applyAlignment="0" applyProtection="0"/>
    <xf numFmtId="0" fontId="27" fillId="27" borderId="0" applyNumberFormat="0" applyBorder="0" applyAlignment="0" applyProtection="0"/>
    <xf numFmtId="0" fontId="49" fillId="28" borderId="0" applyNumberFormat="0" applyBorder="0" applyAlignment="0" applyProtection="0"/>
    <xf numFmtId="0" fontId="27" fillId="29" borderId="0" applyNumberFormat="0" applyBorder="0" applyAlignment="0" applyProtection="0"/>
    <xf numFmtId="0" fontId="49" fillId="30" borderId="0" applyNumberFormat="0" applyBorder="0" applyAlignment="0" applyProtection="0"/>
    <xf numFmtId="0" fontId="27" fillId="17" borderId="0" applyNumberFormat="0" applyBorder="0" applyAlignment="0" applyProtection="0"/>
    <xf numFmtId="0" fontId="49" fillId="31" borderId="0" applyNumberFormat="0" applyBorder="0" applyAlignment="0" applyProtection="0"/>
    <xf numFmtId="0" fontId="27" fillId="25" borderId="0" applyNumberFormat="0" applyBorder="0" applyAlignment="0" applyProtection="0"/>
    <xf numFmtId="0" fontId="50" fillId="32" borderId="1" applyNumberFormat="0" applyAlignment="0" applyProtection="0"/>
    <xf numFmtId="0" fontId="20" fillId="5" borderId="2" applyNumberFormat="0" applyAlignment="0" applyProtection="0"/>
    <xf numFmtId="0" fontId="51" fillId="33" borderId="3" applyNumberFormat="0" applyAlignment="0" applyProtection="0"/>
    <xf numFmtId="0" fontId="21" fillId="3" borderId="4" applyNumberFormat="0" applyAlignment="0" applyProtection="0"/>
    <xf numFmtId="0" fontId="52" fillId="33" borderId="1" applyNumberFormat="0" applyAlignment="0" applyProtection="0"/>
    <xf numFmtId="0" fontId="22" fillId="3" borderId="2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14" fillId="0" borderId="6" applyNumberFormat="0" applyFill="0" applyAlignment="0" applyProtection="0"/>
    <xf numFmtId="0" fontId="54" fillId="0" borderId="7" applyNumberFormat="0" applyFill="0" applyAlignment="0" applyProtection="0"/>
    <xf numFmtId="0" fontId="15" fillId="0" borderId="8" applyNumberFormat="0" applyFill="0" applyAlignment="0" applyProtection="0"/>
    <xf numFmtId="0" fontId="55" fillId="0" borderId="9" applyNumberFormat="0" applyFill="0" applyAlignment="0" applyProtection="0"/>
    <xf numFmtId="0" fontId="16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1" fillId="0" borderId="12" applyNumberFormat="0" applyFill="0" applyAlignment="0" applyProtection="0"/>
    <xf numFmtId="0" fontId="57" fillId="34" borderId="13" applyNumberFormat="0" applyAlignment="0" applyProtection="0"/>
    <xf numFmtId="0" fontId="24" fillId="29" borderId="14" applyNumberFormat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35" borderId="0" applyNumberFormat="0" applyBorder="0" applyAlignment="0" applyProtection="0"/>
    <xf numFmtId="0" fontId="19" fillId="5" borderId="0" applyNumberFormat="0" applyBorder="0" applyAlignment="0" applyProtection="0"/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60" fillId="36" borderId="0" applyNumberFormat="0" applyBorder="0" applyAlignment="0" applyProtection="0"/>
    <xf numFmtId="0" fontId="18" fillId="5" borderId="0" applyNumberFormat="0" applyBorder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7" borderId="15" applyNumberFormat="0" applyFont="0" applyAlignment="0" applyProtection="0"/>
    <xf numFmtId="0" fontId="12" fillId="3" borderId="16" applyNumberFormat="0" applyFont="0" applyAlignment="0" applyProtection="0"/>
    <xf numFmtId="9" fontId="0" fillId="0" borderId="0" applyFont="0" applyFill="0" applyBorder="0" applyAlignment="0" applyProtection="0"/>
    <xf numFmtId="0" fontId="62" fillId="0" borderId="17" applyNumberFormat="0" applyFill="0" applyAlignment="0" applyProtection="0"/>
    <xf numFmtId="0" fontId="23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8" borderId="0" applyNumberFormat="0" applyBorder="0" applyAlignment="0" applyProtection="0"/>
    <xf numFmtId="0" fontId="17" fillId="5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8" fillId="0" borderId="0" xfId="0" applyFont="1" applyAlignment="1">
      <alignment/>
    </xf>
    <xf numFmtId="194" fontId="30" fillId="0" borderId="19" xfId="101" applyNumberFormat="1" applyFont="1" applyBorder="1" applyAlignment="1">
      <alignment horizontal="center" vertical="center"/>
    </xf>
    <xf numFmtId="194" fontId="30" fillId="0" borderId="19" xfId="101" applyNumberFormat="1" applyFont="1" applyBorder="1" applyAlignment="1">
      <alignment vertical="center"/>
    </xf>
    <xf numFmtId="49" fontId="29" fillId="39" borderId="19" xfId="0" applyNumberFormat="1" applyFont="1" applyFill="1" applyBorder="1" applyAlignment="1">
      <alignment vertical="center" wrapText="1"/>
    </xf>
    <xf numFmtId="194" fontId="29" fillId="39" borderId="19" xfId="101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left" vertical="center" wrapText="1"/>
    </xf>
    <xf numFmtId="194" fontId="30" fillId="3" borderId="19" xfId="101" applyNumberFormat="1" applyFont="1" applyFill="1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194" fontId="31" fillId="40" borderId="19" xfId="101" applyNumberFormat="1" applyFont="1" applyFill="1" applyBorder="1" applyAlignment="1">
      <alignment vertical="center"/>
    </xf>
    <xf numFmtId="194" fontId="31" fillId="40" borderId="19" xfId="101" applyNumberFormat="1" applyFont="1" applyFill="1" applyBorder="1" applyAlignment="1">
      <alignment horizontal="center" vertical="center"/>
    </xf>
    <xf numFmtId="194" fontId="30" fillId="0" borderId="19" xfId="101" applyNumberFormat="1" applyFont="1" applyFill="1" applyBorder="1" applyAlignment="1">
      <alignment horizontal="center" vertical="center"/>
    </xf>
    <xf numFmtId="0" fontId="29" fillId="39" borderId="19" xfId="0" applyFont="1" applyFill="1" applyBorder="1" applyAlignment="1">
      <alignment horizontal="center" vertical="center"/>
    </xf>
    <xf numFmtId="194" fontId="29" fillId="39" borderId="19" xfId="101" applyNumberFormat="1" applyFont="1" applyFill="1" applyBorder="1" applyAlignment="1">
      <alignment vertical="center"/>
    </xf>
    <xf numFmtId="0" fontId="29" fillId="39" borderId="19" xfId="0" applyFont="1" applyFill="1" applyBorder="1" applyAlignment="1">
      <alignment/>
    </xf>
    <xf numFmtId="49" fontId="32" fillId="39" borderId="19" xfId="0" applyNumberFormat="1" applyFont="1" applyFill="1" applyBorder="1" applyAlignment="1">
      <alignment horizontal="center"/>
    </xf>
    <xf numFmtId="0" fontId="29" fillId="39" borderId="19" xfId="0" applyFont="1" applyFill="1" applyBorder="1" applyAlignment="1">
      <alignment wrapText="1"/>
    </xf>
    <xf numFmtId="49" fontId="30" fillId="0" borderId="19" xfId="0" applyNumberFormat="1" applyFont="1" applyBorder="1" applyAlignment="1">
      <alignment vertical="center" wrapText="1"/>
    </xf>
    <xf numFmtId="0" fontId="29" fillId="0" borderId="0" xfId="0" applyFont="1" applyAlignment="1">
      <alignment horizontal="center"/>
    </xf>
    <xf numFmtId="49" fontId="33" fillId="0" borderId="19" xfId="0" applyNumberFormat="1" applyFont="1" applyBorder="1" applyAlignment="1">
      <alignment vertical="center" wrapText="1"/>
    </xf>
    <xf numFmtId="189" fontId="33" fillId="0" borderId="19" xfId="101" applyNumberFormat="1" applyFont="1" applyBorder="1" applyAlignment="1">
      <alignment horizontal="center" vertical="center"/>
    </xf>
    <xf numFmtId="194" fontId="33" fillId="0" borderId="19" xfId="101" applyNumberFormat="1" applyFont="1" applyBorder="1" applyAlignment="1">
      <alignment horizontal="center" vertical="center"/>
    </xf>
    <xf numFmtId="189" fontId="33" fillId="0" borderId="19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vertical="center" wrapText="1"/>
    </xf>
    <xf numFmtId="194" fontId="34" fillId="0" borderId="19" xfId="101" applyNumberFormat="1" applyFont="1" applyBorder="1" applyAlignment="1">
      <alignment horizontal="center" vertical="center"/>
    </xf>
    <xf numFmtId="194" fontId="33" fillId="0" borderId="19" xfId="101" applyNumberFormat="1" applyFont="1" applyBorder="1" applyAlignment="1">
      <alignment vertical="center"/>
    </xf>
    <xf numFmtId="194" fontId="34" fillId="0" borderId="19" xfId="101" applyNumberFormat="1" applyFont="1" applyBorder="1" applyAlignment="1">
      <alignment vertical="center"/>
    </xf>
    <xf numFmtId="0" fontId="35" fillId="39" borderId="19" xfId="0" applyFont="1" applyFill="1" applyBorder="1" applyAlignment="1">
      <alignment vertical="center"/>
    </xf>
    <xf numFmtId="49" fontId="33" fillId="39" borderId="19" xfId="0" applyNumberFormat="1" applyFont="1" applyFill="1" applyBorder="1" applyAlignment="1">
      <alignment vertical="center" wrapText="1"/>
    </xf>
    <xf numFmtId="189" fontId="33" fillId="39" borderId="19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39" borderId="19" xfId="0" applyFont="1" applyFill="1" applyBorder="1" applyAlignment="1">
      <alignment horizontal="center"/>
    </xf>
    <xf numFmtId="194" fontId="0" fillId="0" borderId="0" xfId="0" applyNumberFormat="1" applyAlignment="1">
      <alignment/>
    </xf>
    <xf numFmtId="0" fontId="33" fillId="0" borderId="19" xfId="0" applyFont="1" applyBorder="1" applyAlignment="1">
      <alignment horizontal="center" vertical="center"/>
    </xf>
    <xf numFmtId="49" fontId="33" fillId="0" borderId="19" xfId="0" applyNumberFormat="1" applyFont="1" applyBorder="1" applyAlignment="1" applyProtection="1">
      <alignment horizontal="center" vertical="center"/>
      <protection/>
    </xf>
    <xf numFmtId="49" fontId="33" fillId="0" borderId="19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/>
    </xf>
    <xf numFmtId="189" fontId="34" fillId="0" borderId="19" xfId="101" applyNumberFormat="1" applyFont="1" applyBorder="1" applyAlignment="1">
      <alignment horizontal="center" vertical="center"/>
    </xf>
    <xf numFmtId="189" fontId="33" fillId="39" borderId="19" xfId="101" applyNumberFormat="1" applyFont="1" applyFill="1" applyBorder="1" applyAlignment="1">
      <alignment horizontal="center" vertical="center"/>
    </xf>
    <xf numFmtId="194" fontId="30" fillId="40" borderId="19" xfId="101" applyNumberFormat="1" applyFont="1" applyFill="1" applyBorder="1" applyAlignment="1">
      <alignment horizontal="center" vertical="center"/>
    </xf>
    <xf numFmtId="49" fontId="30" fillId="40" borderId="19" xfId="0" applyNumberFormat="1" applyFont="1" applyFill="1" applyBorder="1" applyAlignment="1">
      <alignment vertical="center" wrapText="1"/>
    </xf>
    <xf numFmtId="194" fontId="30" fillId="0" borderId="19" xfId="101" applyNumberFormat="1" applyFont="1" applyFill="1" applyBorder="1" applyAlignment="1">
      <alignment vertical="center"/>
    </xf>
    <xf numFmtId="189" fontId="34" fillId="0" borderId="19" xfId="0" applyNumberFormat="1" applyFont="1" applyFill="1" applyBorder="1" applyAlignment="1">
      <alignment horizontal="center" vertical="center"/>
    </xf>
    <xf numFmtId="189" fontId="33" fillId="0" borderId="19" xfId="101" applyNumberFormat="1" applyFont="1" applyFill="1" applyBorder="1" applyAlignment="1">
      <alignment horizontal="center" vertical="center"/>
    </xf>
    <xf numFmtId="189" fontId="33" fillId="0" borderId="19" xfId="0" applyNumberFormat="1" applyFont="1" applyFill="1" applyBorder="1" applyAlignment="1">
      <alignment horizontal="center" vertical="center"/>
    </xf>
    <xf numFmtId="189" fontId="33" fillId="0" borderId="19" xfId="0" applyNumberFormat="1" applyFont="1" applyFill="1" applyBorder="1" applyAlignment="1">
      <alignment horizontal="center" vertical="center" wrapText="1"/>
    </xf>
    <xf numFmtId="194" fontId="33" fillId="0" borderId="19" xfId="101" applyNumberFormat="1" applyFont="1" applyFill="1" applyBorder="1" applyAlignment="1">
      <alignment horizontal="center" vertical="center"/>
    </xf>
    <xf numFmtId="189" fontId="34" fillId="0" borderId="19" xfId="0" applyNumberFormat="1" applyFont="1" applyFill="1" applyBorder="1" applyAlignment="1">
      <alignment vertical="center"/>
    </xf>
    <xf numFmtId="0" fontId="33" fillId="0" borderId="20" xfId="0" applyFont="1" applyBorder="1" applyAlignment="1">
      <alignment horizontal="center" vertical="center" wrapText="1"/>
    </xf>
    <xf numFmtId="4" fontId="33" fillId="0" borderId="20" xfId="0" applyNumberFormat="1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189" fontId="34" fillId="0" borderId="19" xfId="101" applyNumberFormat="1" applyFont="1" applyFill="1" applyBorder="1" applyAlignment="1">
      <alignment horizontal="center" vertical="center"/>
    </xf>
    <xf numFmtId="194" fontId="30" fillId="40" borderId="19" xfId="101" applyNumberFormat="1" applyFont="1" applyFill="1" applyBorder="1" applyAlignment="1">
      <alignment vertical="center"/>
    </xf>
    <xf numFmtId="49" fontId="31" fillId="40" borderId="19" xfId="0" applyNumberFormat="1" applyFont="1" applyFill="1" applyBorder="1" applyAlignment="1">
      <alignment vertical="center" wrapText="1"/>
    </xf>
    <xf numFmtId="194" fontId="65" fillId="0" borderId="19" xfId="101" applyNumberFormat="1" applyFont="1" applyBorder="1" applyAlignment="1">
      <alignment horizontal="center" vertical="center"/>
    </xf>
    <xf numFmtId="189" fontId="65" fillId="0" borderId="19" xfId="0" applyNumberFormat="1" applyFont="1" applyFill="1" applyBorder="1" applyAlignment="1">
      <alignment vertical="center"/>
    </xf>
    <xf numFmtId="0" fontId="29" fillId="0" borderId="0" xfId="0" applyFont="1" applyAlignment="1">
      <alignment horizontal="center"/>
    </xf>
    <xf numFmtId="0" fontId="34" fillId="0" borderId="21" xfId="0" applyFont="1" applyBorder="1" applyAlignment="1">
      <alignment horizontal="right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39" borderId="19" xfId="0" applyFont="1" applyFill="1" applyBorder="1" applyAlignment="1">
      <alignment horizontal="center"/>
    </xf>
    <xf numFmtId="0" fontId="29" fillId="0" borderId="21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49" fontId="29" fillId="0" borderId="24" xfId="0" applyNumberFormat="1" applyFont="1" applyBorder="1" applyAlignment="1">
      <alignment horizontal="center" vertical="center" wrapText="1"/>
    </xf>
    <xf numFmtId="49" fontId="29" fillId="0" borderId="25" xfId="0" applyNumberFormat="1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SheetLayoutView="100" zoomScalePageLayoutView="0" workbookViewId="0" topLeftCell="A1">
      <selection activeCell="F58" sqref="F58"/>
    </sheetView>
  </sheetViews>
  <sheetFormatPr defaultColWidth="9.00390625" defaultRowHeight="12.75"/>
  <cols>
    <col min="1" max="1" width="19.125" style="0" customWidth="1"/>
    <col min="2" max="2" width="37.875" style="0" customWidth="1"/>
    <col min="3" max="3" width="13.25390625" style="0" customWidth="1"/>
    <col min="4" max="4" width="11.875" style="0" customWidth="1"/>
    <col min="5" max="5" width="14.25390625" style="0" customWidth="1"/>
    <col min="6" max="6" width="11.375" style="0" customWidth="1"/>
    <col min="7" max="7" width="12.25390625" style="0" customWidth="1"/>
    <col min="8" max="8" width="14.625" style="0" customWidth="1"/>
    <col min="9" max="9" width="16.00390625" style="0" customWidth="1"/>
    <col min="10" max="10" width="10.625" style="0" customWidth="1"/>
    <col min="11" max="11" width="12.125" style="0" customWidth="1"/>
  </cols>
  <sheetData>
    <row r="1" spans="1:9" ht="16.5">
      <c r="A1" s="65" t="s">
        <v>88</v>
      </c>
      <c r="B1" s="65"/>
      <c r="C1" s="65"/>
      <c r="D1" s="65"/>
      <c r="E1" s="65"/>
      <c r="F1" s="65"/>
      <c r="G1" s="65"/>
      <c r="H1" s="65"/>
      <c r="I1" s="39"/>
    </row>
    <row r="2" spans="1:9" ht="16.5">
      <c r="A2" s="65" t="s">
        <v>89</v>
      </c>
      <c r="B2" s="65"/>
      <c r="C2" s="65"/>
      <c r="D2" s="65"/>
      <c r="E2" s="65"/>
      <c r="F2" s="65"/>
      <c r="G2" s="65"/>
      <c r="H2" s="65"/>
      <c r="I2" s="39"/>
    </row>
    <row r="3" spans="1:9" ht="16.5">
      <c r="A3" s="65" t="s">
        <v>180</v>
      </c>
      <c r="B3" s="65"/>
      <c r="C3" s="65"/>
      <c r="D3" s="65"/>
      <c r="E3" s="65"/>
      <c r="F3" s="65"/>
      <c r="G3" s="65"/>
      <c r="H3" s="65"/>
      <c r="I3" s="27"/>
    </row>
    <row r="4" spans="1:9" ht="16.5">
      <c r="A4" s="27"/>
      <c r="B4" s="27"/>
      <c r="C4" s="27"/>
      <c r="D4" s="27"/>
      <c r="E4" s="27"/>
      <c r="F4" s="27"/>
      <c r="G4" s="27"/>
      <c r="H4" s="27"/>
      <c r="I4" s="27"/>
    </row>
    <row r="5" spans="1:9" ht="16.5">
      <c r="A5" s="27"/>
      <c r="B5" s="27"/>
      <c r="C5" s="27"/>
      <c r="D5" s="27"/>
      <c r="E5" s="27"/>
      <c r="F5" s="27"/>
      <c r="G5" s="27"/>
      <c r="H5" s="27"/>
      <c r="I5" s="27"/>
    </row>
    <row r="6" spans="1:9" ht="16.5">
      <c r="A6" s="65" t="s">
        <v>147</v>
      </c>
      <c r="B6" s="65"/>
      <c r="C6" s="65"/>
      <c r="D6" s="65"/>
      <c r="E6" s="65"/>
      <c r="F6" s="65"/>
      <c r="G6" s="65"/>
      <c r="H6" s="65"/>
      <c r="I6" s="27"/>
    </row>
    <row r="7" spans="1:9" ht="16.5">
      <c r="A7" s="27"/>
      <c r="B7" s="27"/>
      <c r="C7" s="27"/>
      <c r="D7" s="27"/>
      <c r="E7" s="27"/>
      <c r="F7" s="27"/>
      <c r="G7" s="27"/>
      <c r="H7" s="27"/>
      <c r="I7" s="27"/>
    </row>
    <row r="8" spans="1:8" ht="15.75">
      <c r="A8" s="66" t="s">
        <v>146</v>
      </c>
      <c r="B8" s="66"/>
      <c r="C8" s="66"/>
      <c r="D8" s="66"/>
      <c r="E8" s="66"/>
      <c r="F8" s="66"/>
      <c r="G8" s="66"/>
      <c r="H8" s="66"/>
    </row>
    <row r="9" spans="1:8" ht="15.75" customHeight="1">
      <c r="A9" s="67" t="s">
        <v>91</v>
      </c>
      <c r="B9" s="67" t="s">
        <v>56</v>
      </c>
      <c r="C9" s="70" t="s">
        <v>166</v>
      </c>
      <c r="D9" s="70"/>
      <c r="E9" s="67" t="s">
        <v>84</v>
      </c>
      <c r="F9" s="70" t="s">
        <v>169</v>
      </c>
      <c r="G9" s="70"/>
      <c r="H9" s="67" t="s">
        <v>172</v>
      </c>
    </row>
    <row r="10" spans="1:8" ht="20.25" customHeight="1">
      <c r="A10" s="68"/>
      <c r="B10" s="68"/>
      <c r="C10" s="70"/>
      <c r="D10" s="70"/>
      <c r="E10" s="68"/>
      <c r="F10" s="70"/>
      <c r="G10" s="70"/>
      <c r="H10" s="68"/>
    </row>
    <row r="11" spans="1:8" ht="47.25" customHeight="1">
      <c r="A11" s="69"/>
      <c r="B11" s="69"/>
      <c r="C11" s="59" t="s">
        <v>167</v>
      </c>
      <c r="D11" s="59" t="s">
        <v>168</v>
      </c>
      <c r="E11" s="69"/>
      <c r="F11" s="57" t="s">
        <v>170</v>
      </c>
      <c r="G11" s="58" t="s">
        <v>171</v>
      </c>
      <c r="H11" s="69"/>
    </row>
    <row r="12" spans="1:8" ht="15.75">
      <c r="A12" s="42" t="s">
        <v>123</v>
      </c>
      <c r="B12" s="28" t="s">
        <v>92</v>
      </c>
      <c r="C12" s="52">
        <f>SUM(C13+C14+C15+C19+C22+C23+C28+C29+C30+C31+C32)</f>
        <v>110299.00000000001</v>
      </c>
      <c r="D12" s="52">
        <f>SUM(D13+D14+D15+D19+D22+D23+D28+D29+D30+D31+D32)</f>
        <v>72249.09999999999</v>
      </c>
      <c r="E12" s="52">
        <f>SUM(E13+E14+E15+E19+E22+E23+E28+E29+E30+E31+E32)</f>
        <v>82729.8</v>
      </c>
      <c r="F12" s="52">
        <f>SUM(E12/C12*100)</f>
        <v>75.00503177725999</v>
      </c>
      <c r="G12" s="29">
        <f>SUM(E12/D12*100)</f>
        <v>114.50633987136175</v>
      </c>
      <c r="H12" s="30">
        <v>78675.7</v>
      </c>
    </row>
    <row r="13" spans="1:8" ht="15.75">
      <c r="A13" s="43" t="s">
        <v>124</v>
      </c>
      <c r="B13" s="28" t="s">
        <v>18</v>
      </c>
      <c r="C13" s="53">
        <v>80595.3</v>
      </c>
      <c r="D13" s="53">
        <v>54080</v>
      </c>
      <c r="E13" s="30">
        <v>59565.7</v>
      </c>
      <c r="F13" s="52">
        <f aca="true" t="shared" si="0" ref="F13:F42">SUM(E13/C13*100)</f>
        <v>73.90716332093807</v>
      </c>
      <c r="G13" s="29">
        <f aca="true" t="shared" si="1" ref="G13:G42">SUM(E13/D13*100)</f>
        <v>110.14367603550295</v>
      </c>
      <c r="H13" s="30">
        <v>55563.2</v>
      </c>
    </row>
    <row r="14" spans="1:8" ht="15.75">
      <c r="A14" s="44" t="s">
        <v>125</v>
      </c>
      <c r="B14" s="28" t="s">
        <v>181</v>
      </c>
      <c r="C14" s="54">
        <v>7552.5</v>
      </c>
      <c r="D14" s="54">
        <v>5541.3</v>
      </c>
      <c r="E14" s="30">
        <v>6302.5</v>
      </c>
      <c r="F14" s="52">
        <f t="shared" si="0"/>
        <v>83.4491890102615</v>
      </c>
      <c r="G14" s="29">
        <f t="shared" si="1"/>
        <v>113.7368487539025</v>
      </c>
      <c r="H14" s="30">
        <v>5927</v>
      </c>
    </row>
    <row r="15" spans="1:8" ht="15.75">
      <c r="A15" s="44" t="s">
        <v>126</v>
      </c>
      <c r="B15" s="28" t="s">
        <v>44</v>
      </c>
      <c r="C15" s="55">
        <f>SUM(C16:C18)</f>
        <v>3921.1</v>
      </c>
      <c r="D15" s="55">
        <f>SUM(D16:D18)</f>
        <v>2985.2</v>
      </c>
      <c r="E15" s="55">
        <f>SUM(E16:E18)</f>
        <v>4613.5</v>
      </c>
      <c r="F15" s="52">
        <f t="shared" si="0"/>
        <v>117.6583101680651</v>
      </c>
      <c r="G15" s="29">
        <f t="shared" si="1"/>
        <v>154.54575907811875</v>
      </c>
      <c r="H15" s="30">
        <v>4513.6</v>
      </c>
    </row>
    <row r="16" spans="1:8" ht="31.5">
      <c r="A16" s="45" t="s">
        <v>127</v>
      </c>
      <c r="B16" s="32" t="s">
        <v>93</v>
      </c>
      <c r="C16" s="51">
        <v>3606.9</v>
      </c>
      <c r="D16" s="51">
        <v>2705.4</v>
      </c>
      <c r="E16" s="63">
        <v>4383.6</v>
      </c>
      <c r="F16" s="60">
        <f t="shared" si="0"/>
        <v>121.53372702320553</v>
      </c>
      <c r="G16" s="46">
        <f t="shared" si="1"/>
        <v>162.03149257041474</v>
      </c>
      <c r="H16" s="33">
        <v>4264.4</v>
      </c>
    </row>
    <row r="17" spans="1:8" ht="31.5">
      <c r="A17" s="45" t="s">
        <v>128</v>
      </c>
      <c r="B17" s="32" t="s">
        <v>22</v>
      </c>
      <c r="C17" s="51">
        <v>254.2</v>
      </c>
      <c r="D17" s="51">
        <v>254.2</v>
      </c>
      <c r="E17" s="33">
        <v>209.9</v>
      </c>
      <c r="F17" s="60">
        <f t="shared" si="0"/>
        <v>82.57277734067664</v>
      </c>
      <c r="G17" s="46">
        <f t="shared" si="1"/>
        <v>82.57277734067664</v>
      </c>
      <c r="H17" s="33">
        <v>223.6</v>
      </c>
    </row>
    <row r="18" spans="1:8" ht="47.25">
      <c r="A18" s="45" t="s">
        <v>129</v>
      </c>
      <c r="B18" s="32" t="s">
        <v>94</v>
      </c>
      <c r="C18" s="51">
        <v>60</v>
      </c>
      <c r="D18" s="51">
        <v>25.6</v>
      </c>
      <c r="E18" s="33">
        <v>20</v>
      </c>
      <c r="F18" s="60">
        <f t="shared" si="0"/>
        <v>33.33333333333333</v>
      </c>
      <c r="G18" s="46">
        <f t="shared" si="1"/>
        <v>78.125</v>
      </c>
      <c r="H18" s="33">
        <v>25.6</v>
      </c>
    </row>
    <row r="19" spans="1:8" ht="15.75">
      <c r="A19" s="44" t="s">
        <v>130</v>
      </c>
      <c r="B19" s="28" t="s">
        <v>0</v>
      </c>
      <c r="C19" s="55">
        <f>SUM(C20:C21)</f>
        <v>8681.7</v>
      </c>
      <c r="D19" s="55">
        <f>SUM(D20:D21)</f>
        <v>3147</v>
      </c>
      <c r="E19" s="30">
        <f>SUM(E20:E21)</f>
        <v>3959.4</v>
      </c>
      <c r="F19" s="52">
        <f t="shared" si="0"/>
        <v>45.606275268668576</v>
      </c>
      <c r="G19" s="29">
        <f t="shared" si="1"/>
        <v>125.81506196377504</v>
      </c>
      <c r="H19" s="30">
        <v>4313.1</v>
      </c>
    </row>
    <row r="20" spans="1:8" ht="31.5">
      <c r="A20" s="45" t="s">
        <v>131</v>
      </c>
      <c r="B20" s="32" t="s">
        <v>95</v>
      </c>
      <c r="C20" s="51">
        <v>1327.7</v>
      </c>
      <c r="D20" s="51">
        <v>80.8</v>
      </c>
      <c r="E20" s="33">
        <v>261.1</v>
      </c>
      <c r="F20" s="60">
        <f t="shared" si="0"/>
        <v>19.665587105520828</v>
      </c>
      <c r="G20" s="46">
        <f t="shared" si="1"/>
        <v>323.14356435643566</v>
      </c>
      <c r="H20" s="33">
        <v>171</v>
      </c>
    </row>
    <row r="21" spans="1:8" ht="15.75">
      <c r="A21" s="45" t="s">
        <v>132</v>
      </c>
      <c r="B21" s="32" t="s">
        <v>1</v>
      </c>
      <c r="C21" s="51">
        <v>7354</v>
      </c>
      <c r="D21" s="51">
        <v>3066.2</v>
      </c>
      <c r="E21" s="33">
        <v>3698.3</v>
      </c>
      <c r="F21" s="60">
        <f t="shared" si="0"/>
        <v>50.28963829208595</v>
      </c>
      <c r="G21" s="46">
        <f t="shared" si="1"/>
        <v>120.6150936012002</v>
      </c>
      <c r="H21" s="33">
        <v>4142.1</v>
      </c>
    </row>
    <row r="22" spans="1:8" ht="15.75">
      <c r="A22" s="44" t="s">
        <v>133</v>
      </c>
      <c r="B22" s="28" t="s">
        <v>2</v>
      </c>
      <c r="C22" s="53">
        <v>1172.9</v>
      </c>
      <c r="D22" s="53">
        <v>815.5</v>
      </c>
      <c r="E22" s="30">
        <v>1175.6</v>
      </c>
      <c r="F22" s="52">
        <f t="shared" si="0"/>
        <v>100.23019865291157</v>
      </c>
      <c r="G22" s="29">
        <f t="shared" si="1"/>
        <v>144.1569589209074</v>
      </c>
      <c r="H22" s="30">
        <v>892.7</v>
      </c>
    </row>
    <row r="23" spans="1:9" ht="63">
      <c r="A23" s="44" t="s">
        <v>134</v>
      </c>
      <c r="B23" s="28" t="s">
        <v>106</v>
      </c>
      <c r="C23" s="30">
        <f>SUM(C24:C27)</f>
        <v>3959.1</v>
      </c>
      <c r="D23" s="30">
        <f>SUM(D24:D27)</f>
        <v>2897.9</v>
      </c>
      <c r="E23" s="30">
        <f>SUM(E24:E27)</f>
        <v>3056.1</v>
      </c>
      <c r="F23" s="52">
        <f t="shared" si="0"/>
        <v>77.19178601197243</v>
      </c>
      <c r="G23" s="29">
        <f t="shared" si="1"/>
        <v>105.45912557369128</v>
      </c>
      <c r="H23" s="30">
        <v>3267.2</v>
      </c>
      <c r="I23" s="41"/>
    </row>
    <row r="24" spans="1:9" ht="16.5" customHeight="1">
      <c r="A24" s="45" t="s">
        <v>163</v>
      </c>
      <c r="B24" s="32" t="s">
        <v>164</v>
      </c>
      <c r="C24" s="51">
        <v>1.5</v>
      </c>
      <c r="D24" s="51">
        <v>1.5</v>
      </c>
      <c r="E24" s="33">
        <v>2.1</v>
      </c>
      <c r="F24" s="60">
        <f t="shared" si="0"/>
        <v>140</v>
      </c>
      <c r="G24" s="46">
        <f t="shared" si="1"/>
        <v>140</v>
      </c>
      <c r="H24" s="33">
        <v>2</v>
      </c>
      <c r="I24" s="41"/>
    </row>
    <row r="25" spans="1:8" ht="15.75">
      <c r="A25" s="45" t="s">
        <v>135</v>
      </c>
      <c r="B25" s="32" t="s">
        <v>23</v>
      </c>
      <c r="C25" s="51">
        <v>2600</v>
      </c>
      <c r="D25" s="51">
        <v>1910</v>
      </c>
      <c r="E25" s="33">
        <v>1889.1</v>
      </c>
      <c r="F25" s="60">
        <f t="shared" si="0"/>
        <v>72.6576923076923</v>
      </c>
      <c r="G25" s="46">
        <f t="shared" si="1"/>
        <v>98.90575916230367</v>
      </c>
      <c r="H25" s="33">
        <v>2155.2</v>
      </c>
    </row>
    <row r="26" spans="1:8" ht="15.75">
      <c r="A26" s="45" t="s">
        <v>136</v>
      </c>
      <c r="B26" s="32" t="s">
        <v>19</v>
      </c>
      <c r="C26" s="51">
        <v>1338.6</v>
      </c>
      <c r="D26" s="51">
        <v>972.9</v>
      </c>
      <c r="E26" s="33">
        <v>1149.3</v>
      </c>
      <c r="F26" s="60">
        <f t="shared" si="0"/>
        <v>85.85835948005379</v>
      </c>
      <c r="G26" s="46">
        <f t="shared" si="1"/>
        <v>118.1313598519889</v>
      </c>
      <c r="H26" s="33">
        <v>1090</v>
      </c>
    </row>
    <row r="27" spans="1:8" ht="63">
      <c r="A27" s="45" t="s">
        <v>137</v>
      </c>
      <c r="B27" s="32" t="s">
        <v>107</v>
      </c>
      <c r="C27" s="51">
        <v>19</v>
      </c>
      <c r="D27" s="51">
        <v>13.5</v>
      </c>
      <c r="E27" s="33">
        <v>15.6</v>
      </c>
      <c r="F27" s="60">
        <f t="shared" si="0"/>
        <v>82.10526315789474</v>
      </c>
      <c r="G27" s="46">
        <f t="shared" si="1"/>
        <v>115.55555555555554</v>
      </c>
      <c r="H27" s="33">
        <v>20</v>
      </c>
    </row>
    <row r="28" spans="1:8" ht="31.5">
      <c r="A28" s="44" t="s">
        <v>138</v>
      </c>
      <c r="B28" s="28" t="s">
        <v>96</v>
      </c>
      <c r="C28" s="53">
        <v>358.6</v>
      </c>
      <c r="D28" s="53">
        <v>290.6</v>
      </c>
      <c r="E28" s="30">
        <v>61.3</v>
      </c>
      <c r="F28" s="52">
        <f t="shared" si="0"/>
        <v>17.094255437813718</v>
      </c>
      <c r="G28" s="29">
        <f t="shared" si="1"/>
        <v>21.0942876806607</v>
      </c>
      <c r="H28" s="30">
        <v>223.7</v>
      </c>
    </row>
    <row r="29" spans="1:8" ht="47.25">
      <c r="A29" s="44" t="s">
        <v>139</v>
      </c>
      <c r="B29" s="28" t="s">
        <v>97</v>
      </c>
      <c r="C29" s="53">
        <v>2111.3</v>
      </c>
      <c r="D29" s="53">
        <v>1102.9</v>
      </c>
      <c r="E29" s="30">
        <v>1899.8</v>
      </c>
      <c r="F29" s="52">
        <f t="shared" si="0"/>
        <v>89.98247525221427</v>
      </c>
      <c r="G29" s="29">
        <f t="shared" si="1"/>
        <v>172.25496418532958</v>
      </c>
      <c r="H29" s="30">
        <v>718.9</v>
      </c>
    </row>
    <row r="30" spans="1:8" ht="47.25">
      <c r="A30" s="44" t="s">
        <v>140</v>
      </c>
      <c r="B30" s="28" t="s">
        <v>98</v>
      </c>
      <c r="C30" s="53">
        <v>1400</v>
      </c>
      <c r="D30" s="53">
        <v>994</v>
      </c>
      <c r="E30" s="30">
        <v>1806.9</v>
      </c>
      <c r="F30" s="52">
        <f t="shared" si="0"/>
        <v>129.06428571428572</v>
      </c>
      <c r="G30" s="29">
        <f t="shared" si="1"/>
        <v>181.78068410462777</v>
      </c>
      <c r="H30" s="30">
        <v>2939.4</v>
      </c>
    </row>
    <row r="31" spans="1:8" ht="31.5">
      <c r="A31" s="44" t="s">
        <v>141</v>
      </c>
      <c r="B31" s="28" t="s">
        <v>99</v>
      </c>
      <c r="C31" s="53">
        <v>220</v>
      </c>
      <c r="D31" s="53">
        <v>155</v>
      </c>
      <c r="E31" s="30">
        <v>105.5</v>
      </c>
      <c r="F31" s="52">
        <f t="shared" si="0"/>
        <v>47.95454545454545</v>
      </c>
      <c r="G31" s="29">
        <f t="shared" si="1"/>
        <v>68.06451612903226</v>
      </c>
      <c r="H31" s="30">
        <v>159.7</v>
      </c>
    </row>
    <row r="32" spans="1:8" ht="15.75">
      <c r="A32" s="44" t="s">
        <v>142</v>
      </c>
      <c r="B32" s="28" t="s">
        <v>3</v>
      </c>
      <c r="C32" s="53">
        <v>326.5</v>
      </c>
      <c r="D32" s="53">
        <v>239.7</v>
      </c>
      <c r="E32" s="30">
        <v>183.5</v>
      </c>
      <c r="F32" s="52">
        <f t="shared" si="0"/>
        <v>56.202143950995406</v>
      </c>
      <c r="G32" s="29">
        <f t="shared" si="1"/>
        <v>76.55402586566542</v>
      </c>
      <c r="H32" s="30">
        <v>157.2</v>
      </c>
    </row>
    <row r="33" spans="1:8" ht="15.75">
      <c r="A33" s="44" t="s">
        <v>143</v>
      </c>
      <c r="B33" s="28" t="s">
        <v>101</v>
      </c>
      <c r="C33" s="53">
        <f>SUM(C34+C41+C39+C40)</f>
        <v>450691.9</v>
      </c>
      <c r="D33" s="53">
        <f>SUM(D34+D41+D39+D40)</f>
        <v>359083.9</v>
      </c>
      <c r="E33" s="31">
        <f>SUM(E34+E41+E39+E40)</f>
        <v>344082.49999999994</v>
      </c>
      <c r="F33" s="52">
        <f t="shared" si="0"/>
        <v>76.34539249540538</v>
      </c>
      <c r="G33" s="29">
        <f t="shared" si="1"/>
        <v>95.82231339249682</v>
      </c>
      <c r="H33" s="34">
        <v>292106.9</v>
      </c>
    </row>
    <row r="34" spans="1:8" ht="47.25">
      <c r="A34" s="44" t="s">
        <v>144</v>
      </c>
      <c r="B34" s="28" t="s">
        <v>100</v>
      </c>
      <c r="C34" s="53">
        <f>SUM(C35:C38)</f>
        <v>450089.2</v>
      </c>
      <c r="D34" s="53">
        <f>SUM(D35:D38)</f>
        <v>358481.2</v>
      </c>
      <c r="E34" s="31">
        <f>SUM(E35:E38)</f>
        <v>344297.6</v>
      </c>
      <c r="F34" s="52">
        <f t="shared" si="0"/>
        <v>76.49541468668876</v>
      </c>
      <c r="G34" s="29">
        <f t="shared" si="1"/>
        <v>96.04341873437156</v>
      </c>
      <c r="H34" s="34">
        <v>290514.3</v>
      </c>
    </row>
    <row r="35" spans="1:8" ht="31.5">
      <c r="A35" s="45" t="s">
        <v>158</v>
      </c>
      <c r="B35" s="32" t="s">
        <v>102</v>
      </c>
      <c r="C35" s="56">
        <v>164161.7</v>
      </c>
      <c r="D35" s="56">
        <v>123121.3</v>
      </c>
      <c r="E35" s="35">
        <v>120658.8</v>
      </c>
      <c r="F35" s="60">
        <f t="shared" si="0"/>
        <v>73.49996984680348</v>
      </c>
      <c r="G35" s="46">
        <f t="shared" si="1"/>
        <v>97.99993989667101</v>
      </c>
      <c r="H35" s="35">
        <v>93793.5</v>
      </c>
    </row>
    <row r="36" spans="1:8" ht="31.5">
      <c r="A36" s="45" t="s">
        <v>159</v>
      </c>
      <c r="B36" s="32" t="s">
        <v>103</v>
      </c>
      <c r="C36" s="56">
        <v>42462.5</v>
      </c>
      <c r="D36" s="56">
        <v>34501</v>
      </c>
      <c r="E36" s="35">
        <v>30439</v>
      </c>
      <c r="F36" s="60">
        <f t="shared" si="0"/>
        <v>71.68442743597292</v>
      </c>
      <c r="G36" s="46">
        <f t="shared" si="1"/>
        <v>88.2264282194719</v>
      </c>
      <c r="H36" s="35">
        <v>32936</v>
      </c>
    </row>
    <row r="37" spans="1:8" ht="31.5">
      <c r="A37" s="45" t="s">
        <v>160</v>
      </c>
      <c r="B37" s="32" t="s">
        <v>104</v>
      </c>
      <c r="C37" s="56">
        <v>242227.2</v>
      </c>
      <c r="D37" s="56">
        <v>199621.1</v>
      </c>
      <c r="E37" s="35">
        <v>191962</v>
      </c>
      <c r="F37" s="60">
        <f t="shared" si="0"/>
        <v>79.24873837455083</v>
      </c>
      <c r="G37" s="46">
        <f t="shared" si="1"/>
        <v>96.16318114668239</v>
      </c>
      <c r="H37" s="35">
        <v>160308.2</v>
      </c>
    </row>
    <row r="38" spans="1:8" ht="33" customHeight="1">
      <c r="A38" s="45" t="s">
        <v>161</v>
      </c>
      <c r="B38" s="32" t="s">
        <v>162</v>
      </c>
      <c r="C38" s="64">
        <v>1237.8</v>
      </c>
      <c r="D38" s="56">
        <v>1237.8</v>
      </c>
      <c r="E38" s="35">
        <v>1237.8</v>
      </c>
      <c r="F38" s="60">
        <f t="shared" si="0"/>
        <v>100</v>
      </c>
      <c r="G38" s="46">
        <f t="shared" si="1"/>
        <v>100</v>
      </c>
      <c r="H38" s="35">
        <v>3476.6</v>
      </c>
    </row>
    <row r="39" spans="1:8" ht="33" customHeight="1">
      <c r="A39" s="45" t="s">
        <v>153</v>
      </c>
      <c r="B39" s="32" t="s">
        <v>154</v>
      </c>
      <c r="C39" s="56">
        <v>1343</v>
      </c>
      <c r="D39" s="56">
        <v>1343</v>
      </c>
      <c r="E39" s="35">
        <v>722</v>
      </c>
      <c r="F39" s="60">
        <f t="shared" si="0"/>
        <v>53.7602382725242</v>
      </c>
      <c r="G39" s="46">
        <f t="shared" si="1"/>
        <v>53.7602382725242</v>
      </c>
      <c r="H39" s="35">
        <v>1028.7</v>
      </c>
    </row>
    <row r="40" spans="1:8" ht="33" customHeight="1">
      <c r="A40" s="45" t="s">
        <v>156</v>
      </c>
      <c r="B40" s="32" t="s">
        <v>157</v>
      </c>
      <c r="C40" s="56">
        <v>557.4</v>
      </c>
      <c r="D40" s="56">
        <v>557.4</v>
      </c>
      <c r="E40" s="35">
        <v>360.6</v>
      </c>
      <c r="F40" s="60">
        <f t="shared" si="0"/>
        <v>64.69321851453176</v>
      </c>
      <c r="G40" s="46">
        <f t="shared" si="1"/>
        <v>64.69321851453176</v>
      </c>
      <c r="H40" s="35">
        <v>964.1</v>
      </c>
    </row>
    <row r="41" spans="1:8" ht="31.5">
      <c r="A41" s="44" t="s">
        <v>145</v>
      </c>
      <c r="B41" s="28" t="s">
        <v>77</v>
      </c>
      <c r="C41" s="53">
        <v>-1297.7</v>
      </c>
      <c r="D41" s="53">
        <v>-1297.7</v>
      </c>
      <c r="E41" s="31">
        <v>-1297.7</v>
      </c>
      <c r="F41" s="52">
        <f t="shared" si="0"/>
        <v>100</v>
      </c>
      <c r="G41" s="29">
        <f t="shared" si="1"/>
        <v>100</v>
      </c>
      <c r="H41" s="30">
        <v>-400.2</v>
      </c>
    </row>
    <row r="42" spans="1:8" ht="15.75">
      <c r="A42" s="36" t="s">
        <v>122</v>
      </c>
      <c r="B42" s="37"/>
      <c r="C42" s="38">
        <f>SUM(C33+C12)</f>
        <v>560990.9</v>
      </c>
      <c r="D42" s="38">
        <f>SUM(D33+D12)</f>
        <v>431333</v>
      </c>
      <c r="E42" s="38">
        <f>SUM(E33+E12)</f>
        <v>426812.29999999993</v>
      </c>
      <c r="F42" s="47">
        <f t="shared" si="0"/>
        <v>76.08185801231355</v>
      </c>
      <c r="G42" s="47">
        <f t="shared" si="1"/>
        <v>98.95192345589136</v>
      </c>
      <c r="H42" s="38">
        <f>SUM(H33+H12)</f>
        <v>370782.60000000003</v>
      </c>
    </row>
  </sheetData>
  <sheetProtection/>
  <mergeCells count="11">
    <mergeCell ref="E9:E11"/>
    <mergeCell ref="A9:A11"/>
    <mergeCell ref="C9:D10"/>
    <mergeCell ref="F9:G10"/>
    <mergeCell ref="H9:H11"/>
    <mergeCell ref="B9:B11"/>
    <mergeCell ref="A1:H1"/>
    <mergeCell ref="A2:H2"/>
    <mergeCell ref="A3:H3"/>
    <mergeCell ref="A6:H6"/>
    <mergeCell ref="A8:H8"/>
  </mergeCells>
  <printOptions/>
  <pageMargins left="0.4330708661417323" right="0.4330708661417323" top="0.7480314960629921" bottom="0.5511811023622047" header="0.31496062992125984" footer="0.3149606299212598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SheetLayoutView="100" zoomScalePageLayoutView="0" workbookViewId="0" topLeftCell="A1">
      <selection activeCell="F63" sqref="F63"/>
    </sheetView>
  </sheetViews>
  <sheetFormatPr defaultColWidth="9.00390625" defaultRowHeight="12.75"/>
  <cols>
    <col min="1" max="1" width="9.00390625" style="0" customWidth="1"/>
    <col min="2" max="2" width="37.125" style="1" customWidth="1"/>
    <col min="3" max="3" width="15.625" style="1" customWidth="1"/>
    <col min="4" max="5" width="15.875" style="1" customWidth="1"/>
    <col min="6" max="6" width="14.25390625" style="1" customWidth="1"/>
    <col min="7" max="8" width="15.25390625" style="1" customWidth="1"/>
  </cols>
  <sheetData>
    <row r="1" spans="1:8" ht="21.75" customHeight="1">
      <c r="A1" s="76" t="s">
        <v>90</v>
      </c>
      <c r="B1" s="76"/>
      <c r="C1" s="76"/>
      <c r="D1" s="76"/>
      <c r="E1" s="76"/>
      <c r="F1" s="76"/>
      <c r="G1" s="76"/>
      <c r="H1" s="76"/>
    </row>
    <row r="2" spans="1:8" ht="27.75" customHeight="1">
      <c r="A2" s="74" t="s">
        <v>91</v>
      </c>
      <c r="B2" s="77" t="s">
        <v>4</v>
      </c>
      <c r="C2" s="78" t="s">
        <v>173</v>
      </c>
      <c r="D2" s="79"/>
      <c r="E2" s="74" t="s">
        <v>84</v>
      </c>
      <c r="F2" s="72" t="s">
        <v>169</v>
      </c>
      <c r="G2" s="73"/>
      <c r="H2" s="74" t="s">
        <v>172</v>
      </c>
    </row>
    <row r="3" spans="1:8" ht="21" customHeight="1">
      <c r="A3" s="74"/>
      <c r="B3" s="77"/>
      <c r="C3" s="71" t="s">
        <v>167</v>
      </c>
      <c r="D3" s="71" t="s">
        <v>168</v>
      </c>
      <c r="E3" s="74"/>
      <c r="F3" s="74" t="s">
        <v>170</v>
      </c>
      <c r="G3" s="74" t="s">
        <v>171</v>
      </c>
      <c r="H3" s="74"/>
    </row>
    <row r="4" spans="1:8" ht="24" customHeight="1">
      <c r="A4" s="74"/>
      <c r="B4" s="77"/>
      <c r="C4" s="71"/>
      <c r="D4" s="71"/>
      <c r="E4" s="74"/>
      <c r="F4" s="74"/>
      <c r="G4" s="74"/>
      <c r="H4" s="74"/>
    </row>
    <row r="5" spans="1:8" s="6" customFormat="1" ht="33">
      <c r="A5" s="21" t="s">
        <v>5</v>
      </c>
      <c r="B5" s="12" t="s">
        <v>43</v>
      </c>
      <c r="C5" s="22">
        <f>SUM(C6+C7+C9+C10+C11+C12+C8)</f>
        <v>59228.50000000001</v>
      </c>
      <c r="D5" s="22">
        <f>SUM(D6+D7+D9+D10+D11+D12+D8)</f>
        <v>42065.2</v>
      </c>
      <c r="E5" s="22">
        <f>SUM(E6+E7+E9+E10+E11+E12+E8)</f>
        <v>39593.200000000004</v>
      </c>
      <c r="F5" s="22">
        <f>SUM(E5/C5*100)</f>
        <v>66.84822340596166</v>
      </c>
      <c r="G5" s="22">
        <f>SUM(E5/D5*100)</f>
        <v>94.12340842311461</v>
      </c>
      <c r="H5" s="13">
        <v>36897.8</v>
      </c>
    </row>
    <row r="6" spans="1:8" s="1" customFormat="1" ht="99">
      <c r="A6" s="14" t="s">
        <v>45</v>
      </c>
      <c r="B6" s="26" t="s">
        <v>108</v>
      </c>
      <c r="C6" s="11">
        <v>581.3</v>
      </c>
      <c r="D6" s="11">
        <v>458.3</v>
      </c>
      <c r="E6" s="11">
        <v>403.5</v>
      </c>
      <c r="F6" s="61">
        <f aca="true" t="shared" si="0" ref="F6:F56">SUM(E6/C6*100)</f>
        <v>69.41338379494238</v>
      </c>
      <c r="G6" s="61">
        <f aca="true" t="shared" si="1" ref="G6:G56">SUM(E6/D6*100)</f>
        <v>88.04276674667248</v>
      </c>
      <c r="H6" s="10">
        <v>381.4</v>
      </c>
    </row>
    <row r="7" spans="1:8" s="1" customFormat="1" ht="33">
      <c r="A7" s="14" t="s">
        <v>46</v>
      </c>
      <c r="B7" s="26" t="s">
        <v>110</v>
      </c>
      <c r="C7" s="11">
        <v>36285.3</v>
      </c>
      <c r="D7" s="11">
        <v>26712.8</v>
      </c>
      <c r="E7" s="11">
        <v>25038.6</v>
      </c>
      <c r="F7" s="61">
        <f t="shared" si="0"/>
        <v>69.00480359815131</v>
      </c>
      <c r="G7" s="61">
        <f t="shared" si="1"/>
        <v>93.73259261477644</v>
      </c>
      <c r="H7" s="10">
        <v>23638.2</v>
      </c>
    </row>
    <row r="8" spans="1:8" s="1" customFormat="1" ht="16.5">
      <c r="A8" s="14" t="s">
        <v>86</v>
      </c>
      <c r="B8" s="26" t="s">
        <v>87</v>
      </c>
      <c r="C8" s="11">
        <v>50</v>
      </c>
      <c r="D8" s="11">
        <v>50</v>
      </c>
      <c r="E8" s="11">
        <v>44.3</v>
      </c>
      <c r="F8" s="61">
        <f t="shared" si="0"/>
        <v>88.6</v>
      </c>
      <c r="G8" s="61">
        <f t="shared" si="1"/>
        <v>88.6</v>
      </c>
      <c r="H8" s="10" t="s">
        <v>149</v>
      </c>
    </row>
    <row r="9" spans="1:8" s="1" customFormat="1" ht="33">
      <c r="A9" s="14" t="s">
        <v>66</v>
      </c>
      <c r="B9" s="26" t="s">
        <v>111</v>
      </c>
      <c r="C9" s="11">
        <v>10112.7</v>
      </c>
      <c r="D9" s="11">
        <v>7419.9</v>
      </c>
      <c r="E9" s="11">
        <v>7115.2</v>
      </c>
      <c r="F9" s="61">
        <f t="shared" si="0"/>
        <v>70.35905346742214</v>
      </c>
      <c r="G9" s="61">
        <f t="shared" si="1"/>
        <v>95.89347565331069</v>
      </c>
      <c r="H9" s="10">
        <v>7244.6</v>
      </c>
    </row>
    <row r="10" spans="1:8" s="1" customFormat="1" ht="33.75" customHeight="1">
      <c r="A10" s="14" t="s">
        <v>79</v>
      </c>
      <c r="B10" s="26" t="s">
        <v>81</v>
      </c>
      <c r="C10" s="11">
        <v>4.5</v>
      </c>
      <c r="D10" s="11">
        <v>4.5</v>
      </c>
      <c r="E10" s="11">
        <v>4.5</v>
      </c>
      <c r="F10" s="61">
        <f t="shared" si="0"/>
        <v>100</v>
      </c>
      <c r="G10" s="61">
        <f t="shared" si="1"/>
        <v>100</v>
      </c>
      <c r="H10" s="10" t="s">
        <v>149</v>
      </c>
    </row>
    <row r="11" spans="1:8" s="1" customFormat="1" ht="16.5">
      <c r="A11" s="14" t="s">
        <v>70</v>
      </c>
      <c r="B11" s="26" t="s">
        <v>29</v>
      </c>
      <c r="C11" s="11">
        <v>502.8</v>
      </c>
      <c r="D11" s="11">
        <v>11.2</v>
      </c>
      <c r="E11" s="11"/>
      <c r="F11" s="61">
        <f t="shared" si="0"/>
        <v>0</v>
      </c>
      <c r="G11" s="61">
        <f t="shared" si="1"/>
        <v>0</v>
      </c>
      <c r="H11" s="10" t="s">
        <v>149</v>
      </c>
    </row>
    <row r="12" spans="1:8" s="1" customFormat="1" ht="33">
      <c r="A12" s="14" t="s">
        <v>28</v>
      </c>
      <c r="B12" s="26" t="s">
        <v>109</v>
      </c>
      <c r="C12" s="11">
        <v>11691.9</v>
      </c>
      <c r="D12" s="11">
        <v>7408.5</v>
      </c>
      <c r="E12" s="11">
        <v>6987.1</v>
      </c>
      <c r="F12" s="61">
        <f t="shared" si="0"/>
        <v>59.76017584823682</v>
      </c>
      <c r="G12" s="61">
        <f t="shared" si="1"/>
        <v>94.31193898899912</v>
      </c>
      <c r="H12" s="10">
        <v>5633.6</v>
      </c>
    </row>
    <row r="13" spans="1:8" s="8" customFormat="1" ht="16.5">
      <c r="A13" s="21" t="s">
        <v>52</v>
      </c>
      <c r="B13" s="12" t="s">
        <v>53</v>
      </c>
      <c r="C13" s="22">
        <f>SUM(C14)</f>
        <v>793</v>
      </c>
      <c r="D13" s="22">
        <f>SUM(D14)</f>
        <v>589.6</v>
      </c>
      <c r="E13" s="22">
        <f>SUM(E14)</f>
        <v>477.4</v>
      </c>
      <c r="F13" s="13">
        <f>SUM(F14)</f>
        <v>60.201765447667086</v>
      </c>
      <c r="G13" s="22">
        <f t="shared" si="1"/>
        <v>80.97014925373134</v>
      </c>
      <c r="H13" s="13">
        <v>510.6</v>
      </c>
    </row>
    <row r="14" spans="1:8" s="1" customFormat="1" ht="33">
      <c r="A14" s="14" t="s">
        <v>57</v>
      </c>
      <c r="B14" s="15" t="s">
        <v>112</v>
      </c>
      <c r="C14" s="11">
        <v>793</v>
      </c>
      <c r="D14" s="11">
        <v>589.6</v>
      </c>
      <c r="E14" s="10">
        <v>477.4</v>
      </c>
      <c r="F14" s="48">
        <f t="shared" si="0"/>
        <v>60.201765447667086</v>
      </c>
      <c r="G14" s="61">
        <f t="shared" si="1"/>
        <v>80.97014925373134</v>
      </c>
      <c r="H14" s="10">
        <v>510.6</v>
      </c>
    </row>
    <row r="15" spans="1:8" s="6" customFormat="1" ht="49.5">
      <c r="A15" s="21" t="s">
        <v>26</v>
      </c>
      <c r="B15" s="12" t="s">
        <v>148</v>
      </c>
      <c r="C15" s="22">
        <f>SUM(C16:C18)</f>
        <v>10413.6</v>
      </c>
      <c r="D15" s="22">
        <f>SUM(D16:D18)</f>
        <v>8157.300000000001</v>
      </c>
      <c r="E15" s="22">
        <f>SUM(E16:E18)</f>
        <v>7090.5</v>
      </c>
      <c r="F15" s="22">
        <f t="shared" si="0"/>
        <v>68.08884535607282</v>
      </c>
      <c r="G15" s="22">
        <f t="shared" si="1"/>
        <v>86.92214335625758</v>
      </c>
      <c r="H15" s="22">
        <v>5420.3</v>
      </c>
    </row>
    <row r="16" spans="1:8" s="3" customFormat="1" ht="66">
      <c r="A16" s="14" t="s">
        <v>51</v>
      </c>
      <c r="B16" s="26" t="s">
        <v>113</v>
      </c>
      <c r="C16" s="11">
        <v>2980.9</v>
      </c>
      <c r="D16" s="11">
        <v>2454.9</v>
      </c>
      <c r="E16" s="11">
        <v>2050.9</v>
      </c>
      <c r="F16" s="61">
        <f t="shared" si="0"/>
        <v>68.80136871414673</v>
      </c>
      <c r="G16" s="61">
        <f t="shared" si="1"/>
        <v>83.54311784594077</v>
      </c>
      <c r="H16" s="10">
        <v>1583.7</v>
      </c>
    </row>
    <row r="17" spans="1:8" s="1" customFormat="1" ht="33">
      <c r="A17" s="14" t="s">
        <v>27</v>
      </c>
      <c r="B17" s="26" t="s">
        <v>114</v>
      </c>
      <c r="C17" s="11">
        <v>7256.1</v>
      </c>
      <c r="D17" s="11">
        <v>5525.8</v>
      </c>
      <c r="E17" s="11">
        <v>4863</v>
      </c>
      <c r="F17" s="61">
        <f t="shared" si="0"/>
        <v>67.01947327076529</v>
      </c>
      <c r="G17" s="61">
        <f t="shared" si="1"/>
        <v>88.00535669043397</v>
      </c>
      <c r="H17" s="10">
        <v>3836.6</v>
      </c>
    </row>
    <row r="18" spans="1:8" s="1" customFormat="1" ht="49.5">
      <c r="A18" s="14" t="s">
        <v>178</v>
      </c>
      <c r="B18" s="26" t="s">
        <v>179</v>
      </c>
      <c r="C18" s="11">
        <v>176.6</v>
      </c>
      <c r="D18" s="11">
        <v>176.6</v>
      </c>
      <c r="E18" s="11">
        <v>176.6</v>
      </c>
      <c r="F18" s="61">
        <f t="shared" si="0"/>
        <v>100</v>
      </c>
      <c r="G18" s="61">
        <f t="shared" si="1"/>
        <v>100</v>
      </c>
      <c r="H18" s="10"/>
    </row>
    <row r="19" spans="1:8" s="6" customFormat="1" ht="16.5">
      <c r="A19" s="21" t="s">
        <v>25</v>
      </c>
      <c r="B19" s="12" t="s">
        <v>24</v>
      </c>
      <c r="C19" s="22">
        <f>SUM(C20+C21+C23+C24+C25+C26)</f>
        <v>103002.29999999999</v>
      </c>
      <c r="D19" s="22">
        <f>SUM(D20+D21+D23+D24+D25+D26)</f>
        <v>92404.7</v>
      </c>
      <c r="E19" s="22">
        <f>SUM(E20+E21+E23+E24+E25+E26)</f>
        <v>87908.1</v>
      </c>
      <c r="F19" s="22">
        <f t="shared" si="0"/>
        <v>85.34576412371375</v>
      </c>
      <c r="G19" s="22">
        <f t="shared" si="1"/>
        <v>95.13379730684696</v>
      </c>
      <c r="H19" s="22">
        <v>47988.3</v>
      </c>
    </row>
    <row r="20" spans="1:8" s="3" customFormat="1" ht="16.5">
      <c r="A20" s="14" t="s">
        <v>47</v>
      </c>
      <c r="B20" s="26" t="s">
        <v>48</v>
      </c>
      <c r="C20" s="16">
        <v>300</v>
      </c>
      <c r="D20" s="16">
        <v>282.5</v>
      </c>
      <c r="E20" s="16">
        <v>271.1</v>
      </c>
      <c r="F20" s="61">
        <f t="shared" si="0"/>
        <v>90.36666666666667</v>
      </c>
      <c r="G20" s="61">
        <f t="shared" si="1"/>
        <v>95.96460176991151</v>
      </c>
      <c r="H20" s="10">
        <v>287.2</v>
      </c>
    </row>
    <row r="21" spans="1:8" s="1" customFormat="1" ht="33">
      <c r="A21" s="14" t="s">
        <v>30</v>
      </c>
      <c r="B21" s="26" t="s">
        <v>115</v>
      </c>
      <c r="C21" s="16">
        <v>84245.1</v>
      </c>
      <c r="D21" s="16">
        <v>77563.5</v>
      </c>
      <c r="E21" s="16">
        <v>77143.3</v>
      </c>
      <c r="F21" s="61">
        <f t="shared" si="0"/>
        <v>91.57007351169385</v>
      </c>
      <c r="G21" s="61">
        <f t="shared" si="1"/>
        <v>99.4582503368208</v>
      </c>
      <c r="H21" s="10">
        <v>29035.8</v>
      </c>
    </row>
    <row r="22" spans="1:8" s="1" customFormat="1" ht="33">
      <c r="A22" s="17" t="s">
        <v>30</v>
      </c>
      <c r="B22" s="62" t="s">
        <v>155</v>
      </c>
      <c r="C22" s="18">
        <v>481.2</v>
      </c>
      <c r="D22" s="18">
        <v>190</v>
      </c>
      <c r="E22" s="18">
        <v>169.9</v>
      </c>
      <c r="F22" s="18">
        <f t="shared" si="0"/>
        <v>35.30756442227764</v>
      </c>
      <c r="G22" s="18">
        <f t="shared" si="1"/>
        <v>89.42105263157895</v>
      </c>
      <c r="H22" s="19">
        <v>92.5</v>
      </c>
    </row>
    <row r="23" spans="1:8" s="1" customFormat="1" ht="16.5">
      <c r="A23" s="14" t="s">
        <v>68</v>
      </c>
      <c r="B23" s="26" t="s">
        <v>69</v>
      </c>
      <c r="C23" s="11">
        <v>3306.9</v>
      </c>
      <c r="D23" s="11">
        <v>2461.5</v>
      </c>
      <c r="E23" s="11">
        <v>1267.2</v>
      </c>
      <c r="F23" s="61">
        <f t="shared" si="0"/>
        <v>38.31987662160936</v>
      </c>
      <c r="G23" s="61">
        <f t="shared" si="1"/>
        <v>51.480804387568554</v>
      </c>
      <c r="H23" s="10">
        <v>4468.5</v>
      </c>
    </row>
    <row r="24" spans="1:8" s="1" customFormat="1" ht="33">
      <c r="A24" s="14" t="s">
        <v>54</v>
      </c>
      <c r="B24" s="26" t="s">
        <v>116</v>
      </c>
      <c r="C24" s="11">
        <v>12619.9</v>
      </c>
      <c r="D24" s="11">
        <v>11300.5</v>
      </c>
      <c r="E24" s="11">
        <v>8681.5</v>
      </c>
      <c r="F24" s="61">
        <f t="shared" si="0"/>
        <v>68.79214573808034</v>
      </c>
      <c r="G24" s="61">
        <f t="shared" si="1"/>
        <v>76.82403433476395</v>
      </c>
      <c r="H24" s="10">
        <v>12449.2</v>
      </c>
    </row>
    <row r="25" spans="1:8" s="1" customFormat="1" ht="16.5">
      <c r="A25" s="14" t="s">
        <v>82</v>
      </c>
      <c r="B25" s="26" t="s">
        <v>83</v>
      </c>
      <c r="C25" s="11">
        <v>1895.4</v>
      </c>
      <c r="D25" s="11">
        <v>670.4</v>
      </c>
      <c r="E25" s="11">
        <v>473.8</v>
      </c>
      <c r="F25" s="61">
        <f t="shared" si="0"/>
        <v>24.99736203439907</v>
      </c>
      <c r="G25" s="61">
        <f t="shared" si="1"/>
        <v>70.67422434367542</v>
      </c>
      <c r="H25" s="10">
        <v>947.7</v>
      </c>
    </row>
    <row r="26" spans="1:8" s="1" customFormat="1" ht="33">
      <c r="A26" s="14" t="s">
        <v>58</v>
      </c>
      <c r="B26" s="26" t="s">
        <v>117</v>
      </c>
      <c r="C26" s="11">
        <v>635</v>
      </c>
      <c r="D26" s="11">
        <v>126.3</v>
      </c>
      <c r="E26" s="11">
        <v>71.2</v>
      </c>
      <c r="F26" s="61">
        <f t="shared" si="0"/>
        <v>11.212598425196852</v>
      </c>
      <c r="G26" s="61">
        <f t="shared" si="1"/>
        <v>56.37371338083928</v>
      </c>
      <c r="H26" s="10">
        <v>799.9</v>
      </c>
    </row>
    <row r="27" spans="1:8" s="6" customFormat="1" ht="16.5">
      <c r="A27" s="21" t="s">
        <v>21</v>
      </c>
      <c r="B27" s="12" t="s">
        <v>6</v>
      </c>
      <c r="C27" s="22">
        <f>SUM(C28:C30)</f>
        <v>30032.9</v>
      </c>
      <c r="D27" s="22">
        <f>SUM(D28:D30)</f>
        <v>21567.100000000002</v>
      </c>
      <c r="E27" s="22">
        <f>SUM(E28:E30)</f>
        <v>17927.600000000002</v>
      </c>
      <c r="F27" s="22">
        <f t="shared" si="0"/>
        <v>59.69320312057778</v>
      </c>
      <c r="G27" s="22">
        <f t="shared" si="1"/>
        <v>83.12475947160259</v>
      </c>
      <c r="H27" s="13">
        <v>17806.5</v>
      </c>
    </row>
    <row r="28" spans="1:8" s="1" customFormat="1" ht="16.5">
      <c r="A28" s="14" t="s">
        <v>31</v>
      </c>
      <c r="B28" s="26" t="s">
        <v>12</v>
      </c>
      <c r="C28" s="16">
        <v>1111.7</v>
      </c>
      <c r="D28" s="16">
        <v>980.1</v>
      </c>
      <c r="E28" s="16">
        <v>550.3</v>
      </c>
      <c r="F28" s="61">
        <f t="shared" si="0"/>
        <v>49.50076459476477</v>
      </c>
      <c r="G28" s="61">
        <f t="shared" si="1"/>
        <v>56.14733190490766</v>
      </c>
      <c r="H28" s="10">
        <v>580.6</v>
      </c>
    </row>
    <row r="29" spans="1:8" s="1" customFormat="1" ht="16.5">
      <c r="A29" s="14" t="s">
        <v>32</v>
      </c>
      <c r="B29" s="26" t="s">
        <v>13</v>
      </c>
      <c r="C29" s="11">
        <v>6625</v>
      </c>
      <c r="D29" s="11">
        <v>4723.8</v>
      </c>
      <c r="E29" s="11">
        <v>4739.1</v>
      </c>
      <c r="F29" s="61">
        <f t="shared" si="0"/>
        <v>71.53358490566039</v>
      </c>
      <c r="G29" s="61">
        <f t="shared" si="1"/>
        <v>100.32389178203988</v>
      </c>
      <c r="H29" s="10">
        <v>2093.9</v>
      </c>
    </row>
    <row r="30" spans="1:8" s="1" customFormat="1" ht="16.5">
      <c r="A30" s="14" t="s">
        <v>60</v>
      </c>
      <c r="B30" s="26" t="s">
        <v>61</v>
      </c>
      <c r="C30" s="16">
        <v>22296.2</v>
      </c>
      <c r="D30" s="16">
        <v>15863.2</v>
      </c>
      <c r="E30" s="16">
        <v>12638.2</v>
      </c>
      <c r="F30" s="61">
        <f t="shared" si="0"/>
        <v>56.683201621801025</v>
      </c>
      <c r="G30" s="61">
        <f t="shared" si="1"/>
        <v>79.6699278834031</v>
      </c>
      <c r="H30" s="10">
        <v>15132</v>
      </c>
    </row>
    <row r="31" spans="1:8" s="6" customFormat="1" ht="16.5">
      <c r="A31" s="21" t="s">
        <v>17</v>
      </c>
      <c r="B31" s="12" t="s">
        <v>7</v>
      </c>
      <c r="C31" s="22">
        <f>SUM(C32:C36)</f>
        <v>230881.8</v>
      </c>
      <c r="D31" s="22">
        <f>SUM(D32:D36)</f>
        <v>169662.3</v>
      </c>
      <c r="E31" s="22">
        <f>SUM(E32:E36)</f>
        <v>164506.00000000003</v>
      </c>
      <c r="F31" s="22">
        <f t="shared" si="0"/>
        <v>71.25117700918827</v>
      </c>
      <c r="G31" s="22">
        <f t="shared" si="1"/>
        <v>96.96084516124091</v>
      </c>
      <c r="H31" s="22">
        <v>163625.8</v>
      </c>
    </row>
    <row r="32" spans="1:8" s="1" customFormat="1" ht="16.5">
      <c r="A32" s="14" t="s">
        <v>10</v>
      </c>
      <c r="B32" s="26" t="s">
        <v>14</v>
      </c>
      <c r="C32" s="11">
        <v>81423.5</v>
      </c>
      <c r="D32" s="11">
        <v>59506.6</v>
      </c>
      <c r="E32" s="11">
        <v>58995.5</v>
      </c>
      <c r="F32" s="61">
        <f t="shared" si="0"/>
        <v>72.45512659121752</v>
      </c>
      <c r="G32" s="61">
        <f t="shared" si="1"/>
        <v>99.14110367589478</v>
      </c>
      <c r="H32" s="10">
        <v>55426</v>
      </c>
    </row>
    <row r="33" spans="1:8" s="1" customFormat="1" ht="16.5">
      <c r="A33" s="14" t="s">
        <v>33</v>
      </c>
      <c r="B33" s="26" t="s">
        <v>150</v>
      </c>
      <c r="C33" s="11">
        <v>103043.2</v>
      </c>
      <c r="D33" s="11">
        <v>75765.8</v>
      </c>
      <c r="E33" s="11">
        <v>74267.7</v>
      </c>
      <c r="F33" s="61">
        <f t="shared" si="0"/>
        <v>72.07433387161889</v>
      </c>
      <c r="G33" s="61">
        <f t="shared" si="1"/>
        <v>98.02272265322875</v>
      </c>
      <c r="H33" s="10">
        <v>78823.9</v>
      </c>
    </row>
    <row r="34" spans="1:8" s="5" customFormat="1" ht="16.5">
      <c r="A34" s="14" t="s">
        <v>151</v>
      </c>
      <c r="B34" s="49" t="s">
        <v>152</v>
      </c>
      <c r="C34" s="50">
        <v>18878.4</v>
      </c>
      <c r="D34" s="50">
        <v>13941.4</v>
      </c>
      <c r="E34" s="50">
        <v>13116.6</v>
      </c>
      <c r="F34" s="61">
        <f t="shared" si="0"/>
        <v>69.47940503432494</v>
      </c>
      <c r="G34" s="61">
        <f t="shared" si="1"/>
        <v>94.08380793894445</v>
      </c>
      <c r="H34" s="48">
        <v>12611.3</v>
      </c>
    </row>
    <row r="35" spans="1:8" s="1" customFormat="1" ht="33">
      <c r="A35" s="14" t="s">
        <v>34</v>
      </c>
      <c r="B35" s="26" t="s">
        <v>64</v>
      </c>
      <c r="C35" s="11">
        <v>1992.3</v>
      </c>
      <c r="D35" s="11">
        <v>1782</v>
      </c>
      <c r="E35" s="11">
        <v>1497</v>
      </c>
      <c r="F35" s="61">
        <f t="shared" si="0"/>
        <v>75.13928625207046</v>
      </c>
      <c r="G35" s="61">
        <f t="shared" si="1"/>
        <v>84.006734006734</v>
      </c>
      <c r="H35" s="10">
        <v>1785.4</v>
      </c>
    </row>
    <row r="36" spans="1:8" s="1" customFormat="1" ht="33">
      <c r="A36" s="14" t="s">
        <v>35</v>
      </c>
      <c r="B36" s="26" t="s">
        <v>118</v>
      </c>
      <c r="C36" s="11">
        <v>25544.4</v>
      </c>
      <c r="D36" s="11">
        <v>18666.5</v>
      </c>
      <c r="E36" s="11">
        <v>16629.2</v>
      </c>
      <c r="F36" s="61">
        <f t="shared" si="0"/>
        <v>65.09919982461909</v>
      </c>
      <c r="G36" s="61">
        <f t="shared" si="1"/>
        <v>89.08579540888758</v>
      </c>
      <c r="H36" s="10">
        <v>14979.2</v>
      </c>
    </row>
    <row r="37" spans="1:8" s="6" customFormat="1" ht="16.5">
      <c r="A37" s="21" t="s">
        <v>16</v>
      </c>
      <c r="B37" s="12" t="s">
        <v>78</v>
      </c>
      <c r="C37" s="22">
        <f>SUM(C38:C39)</f>
        <v>74483.9</v>
      </c>
      <c r="D37" s="22">
        <f>SUM(D38:D39)</f>
        <v>55710.5</v>
      </c>
      <c r="E37" s="22">
        <f>SUM(E38:E39)</f>
        <v>54193.3</v>
      </c>
      <c r="F37" s="22">
        <f t="shared" si="0"/>
        <v>72.75840819291149</v>
      </c>
      <c r="G37" s="22">
        <f t="shared" si="1"/>
        <v>97.27663546369178</v>
      </c>
      <c r="H37" s="13">
        <v>37019</v>
      </c>
    </row>
    <row r="38" spans="1:8" s="3" customFormat="1" ht="16.5">
      <c r="A38" s="14" t="s">
        <v>11</v>
      </c>
      <c r="B38" s="26" t="s">
        <v>36</v>
      </c>
      <c r="C38" s="11">
        <v>62902.6</v>
      </c>
      <c r="D38" s="11">
        <v>47336.3</v>
      </c>
      <c r="E38" s="11">
        <v>46371.8</v>
      </c>
      <c r="F38" s="61">
        <f t="shared" si="0"/>
        <v>73.72000521441086</v>
      </c>
      <c r="G38" s="61">
        <f t="shared" si="1"/>
        <v>97.9624516491572</v>
      </c>
      <c r="H38" s="10">
        <v>30381.7</v>
      </c>
    </row>
    <row r="39" spans="1:8" s="1" customFormat="1" ht="33">
      <c r="A39" s="14" t="s">
        <v>40</v>
      </c>
      <c r="B39" s="15" t="s">
        <v>119</v>
      </c>
      <c r="C39" s="11">
        <v>11581.3</v>
      </c>
      <c r="D39" s="11">
        <v>8374.2</v>
      </c>
      <c r="E39" s="11">
        <v>7821.5</v>
      </c>
      <c r="F39" s="61">
        <f t="shared" si="0"/>
        <v>67.53559617659504</v>
      </c>
      <c r="G39" s="61">
        <f t="shared" si="1"/>
        <v>93.39996656397028</v>
      </c>
      <c r="H39" s="10">
        <v>6637.3</v>
      </c>
    </row>
    <row r="40" spans="1:8" s="6" customFormat="1" ht="16.5">
      <c r="A40" s="21" t="s">
        <v>37</v>
      </c>
      <c r="B40" s="12" t="s">
        <v>8</v>
      </c>
      <c r="C40" s="22">
        <f>SUM(C42+C43+C44+C41)</f>
        <v>11756.400000000001</v>
      </c>
      <c r="D40" s="22">
        <f>SUM(D42+D43+D44+D41)</f>
        <v>9587.4</v>
      </c>
      <c r="E40" s="22">
        <f>SUM(E42+E43+E44+E41)</f>
        <v>8249</v>
      </c>
      <c r="F40" s="22">
        <f t="shared" si="0"/>
        <v>70.16603722227892</v>
      </c>
      <c r="G40" s="22">
        <f t="shared" si="1"/>
        <v>86.04001084757077</v>
      </c>
      <c r="H40" s="13">
        <v>12225</v>
      </c>
    </row>
    <row r="41" spans="1:8" s="6" customFormat="1" ht="16.5">
      <c r="A41" s="14" t="s">
        <v>80</v>
      </c>
      <c r="B41" s="26" t="s">
        <v>105</v>
      </c>
      <c r="C41" s="11">
        <v>3496.7</v>
      </c>
      <c r="D41" s="11">
        <v>2443.5</v>
      </c>
      <c r="E41" s="11">
        <v>2427.5</v>
      </c>
      <c r="F41" s="61">
        <f t="shared" si="0"/>
        <v>69.42259844996711</v>
      </c>
      <c r="G41" s="61">
        <f t="shared" si="1"/>
        <v>99.34520155514632</v>
      </c>
      <c r="H41" s="10">
        <v>2327.5</v>
      </c>
    </row>
    <row r="42" spans="1:8" s="1" customFormat="1" ht="33">
      <c r="A42" s="14" t="s">
        <v>49</v>
      </c>
      <c r="B42" s="26" t="s">
        <v>120</v>
      </c>
      <c r="C42" s="11">
        <v>1752.3</v>
      </c>
      <c r="D42" s="11">
        <v>1288.8</v>
      </c>
      <c r="E42" s="11">
        <v>255.4</v>
      </c>
      <c r="F42" s="61">
        <f t="shared" si="0"/>
        <v>14.575129829367118</v>
      </c>
      <c r="G42" s="61">
        <f t="shared" si="1"/>
        <v>19.816883923029174</v>
      </c>
      <c r="H42" s="10">
        <v>3311</v>
      </c>
    </row>
    <row r="43" spans="1:8" s="1" customFormat="1" ht="16.5">
      <c r="A43" s="14" t="s">
        <v>55</v>
      </c>
      <c r="B43" s="26" t="s">
        <v>62</v>
      </c>
      <c r="C43" s="11">
        <v>6129.1</v>
      </c>
      <c r="D43" s="11">
        <v>5504.9</v>
      </c>
      <c r="E43" s="11">
        <v>5224.3</v>
      </c>
      <c r="F43" s="61">
        <f t="shared" si="0"/>
        <v>85.23763684717169</v>
      </c>
      <c r="G43" s="61">
        <f t="shared" si="1"/>
        <v>94.90272302857456</v>
      </c>
      <c r="H43" s="10">
        <v>6185.3</v>
      </c>
    </row>
    <row r="44" spans="1:8" s="1" customFormat="1" ht="33">
      <c r="A44" s="14" t="s">
        <v>67</v>
      </c>
      <c r="B44" s="26" t="s">
        <v>121</v>
      </c>
      <c r="C44" s="11">
        <v>378.3</v>
      </c>
      <c r="D44" s="11">
        <v>350.2</v>
      </c>
      <c r="E44" s="11">
        <v>341.8</v>
      </c>
      <c r="F44" s="61">
        <f t="shared" si="0"/>
        <v>90.35157282579964</v>
      </c>
      <c r="G44" s="61">
        <f t="shared" si="1"/>
        <v>97.60137064534553</v>
      </c>
      <c r="H44" s="10">
        <v>401.2</v>
      </c>
    </row>
    <row r="45" spans="1:8" s="8" customFormat="1" ht="16.5">
      <c r="A45" s="21" t="s">
        <v>65</v>
      </c>
      <c r="B45" s="12" t="s">
        <v>59</v>
      </c>
      <c r="C45" s="22">
        <f>SUM(C46)</f>
        <v>52886.3</v>
      </c>
      <c r="D45" s="22">
        <f>SUM(D46)</f>
        <v>38305.2</v>
      </c>
      <c r="E45" s="22">
        <f>SUM(E46)</f>
        <v>37862.5</v>
      </c>
      <c r="F45" s="22">
        <f t="shared" si="0"/>
        <v>71.5922649154885</v>
      </c>
      <c r="G45" s="22">
        <f t="shared" si="1"/>
        <v>98.84428223844283</v>
      </c>
      <c r="H45" s="13">
        <v>34218.6</v>
      </c>
    </row>
    <row r="46" spans="1:8" s="1" customFormat="1" ht="16.5">
      <c r="A46" s="14" t="s">
        <v>71</v>
      </c>
      <c r="B46" s="26" t="s">
        <v>72</v>
      </c>
      <c r="C46" s="11">
        <v>52886.3</v>
      </c>
      <c r="D46" s="11">
        <v>38305.2</v>
      </c>
      <c r="E46" s="11">
        <v>37862.5</v>
      </c>
      <c r="F46" s="61">
        <f t="shared" si="0"/>
        <v>71.5922649154885</v>
      </c>
      <c r="G46" s="61">
        <f t="shared" si="1"/>
        <v>98.84428223844283</v>
      </c>
      <c r="H46" s="10">
        <v>34218.6</v>
      </c>
    </row>
    <row r="47" spans="1:8" s="8" customFormat="1" ht="33">
      <c r="A47" s="21" t="s">
        <v>73</v>
      </c>
      <c r="B47" s="12" t="s">
        <v>74</v>
      </c>
      <c r="C47" s="22">
        <f>SUM(C48:C49)</f>
        <v>5287.8</v>
      </c>
      <c r="D47" s="22">
        <f>SUM(D48:D49)</f>
        <v>3701.3</v>
      </c>
      <c r="E47" s="22">
        <f>SUM(E48:E49)</f>
        <v>3701.3</v>
      </c>
      <c r="F47" s="22">
        <f t="shared" si="0"/>
        <v>69.99697416695034</v>
      </c>
      <c r="G47" s="22">
        <f t="shared" si="1"/>
        <v>100</v>
      </c>
      <c r="H47" s="13">
        <v>3448.4</v>
      </c>
    </row>
    <row r="48" spans="1:8" s="1" customFormat="1" ht="16.5">
      <c r="A48" s="14" t="s">
        <v>75</v>
      </c>
      <c r="B48" s="26" t="s">
        <v>63</v>
      </c>
      <c r="C48" s="11">
        <v>2669.8</v>
      </c>
      <c r="D48" s="11">
        <v>1886.7</v>
      </c>
      <c r="E48" s="11">
        <v>1886.7</v>
      </c>
      <c r="F48" s="61">
        <f t="shared" si="0"/>
        <v>70.66821484755413</v>
      </c>
      <c r="G48" s="61">
        <f t="shared" si="1"/>
        <v>100</v>
      </c>
      <c r="H48" s="10">
        <v>1800.4</v>
      </c>
    </row>
    <row r="49" spans="1:8" s="1" customFormat="1" ht="33">
      <c r="A49" s="14" t="s">
        <v>76</v>
      </c>
      <c r="B49" s="26" t="s">
        <v>85</v>
      </c>
      <c r="C49" s="11">
        <v>2618</v>
      </c>
      <c r="D49" s="11">
        <v>1814.6</v>
      </c>
      <c r="E49" s="11">
        <v>1814.6</v>
      </c>
      <c r="F49" s="61">
        <f t="shared" si="0"/>
        <v>69.31245225362872</v>
      </c>
      <c r="G49" s="61">
        <f t="shared" si="1"/>
        <v>100</v>
      </c>
      <c r="H49" s="10">
        <v>1648</v>
      </c>
    </row>
    <row r="50" spans="1:8" s="1" customFormat="1" ht="72" customHeight="1">
      <c r="A50" s="21" t="s">
        <v>174</v>
      </c>
      <c r="B50" s="12" t="s">
        <v>175</v>
      </c>
      <c r="C50" s="22">
        <f>SUM(C51)</f>
        <v>11.2</v>
      </c>
      <c r="D50" s="22">
        <f>SUM(D51)</f>
        <v>8.4</v>
      </c>
      <c r="E50" s="22">
        <f>SUM(E51)</f>
        <v>8.4</v>
      </c>
      <c r="F50" s="22">
        <f t="shared" si="0"/>
        <v>75.00000000000001</v>
      </c>
      <c r="G50" s="22">
        <f t="shared" si="1"/>
        <v>100</v>
      </c>
      <c r="H50" s="22">
        <f>SUM(H51)</f>
        <v>0</v>
      </c>
    </row>
    <row r="51" spans="1:8" s="1" customFormat="1" ht="33">
      <c r="A51" s="14" t="s">
        <v>176</v>
      </c>
      <c r="B51" s="26" t="s">
        <v>177</v>
      </c>
      <c r="C51" s="11">
        <v>11.2</v>
      </c>
      <c r="D51" s="11">
        <v>8.4</v>
      </c>
      <c r="E51" s="11">
        <v>8.4</v>
      </c>
      <c r="F51" s="61">
        <f t="shared" si="0"/>
        <v>75.00000000000001</v>
      </c>
      <c r="G51" s="61">
        <f t="shared" si="1"/>
        <v>100</v>
      </c>
      <c r="H51" s="10"/>
    </row>
    <row r="52" spans="1:8" s="8" customFormat="1" ht="16.5">
      <c r="A52" s="21" t="s">
        <v>38</v>
      </c>
      <c r="B52" s="12" t="s">
        <v>39</v>
      </c>
      <c r="C52" s="22">
        <f>SUM(C5+C13+C15+C19+C27+C31+C37+C40+C45+C47+C50)</f>
        <v>578777.7000000001</v>
      </c>
      <c r="D52" s="22">
        <f>SUM(D5+D13+D15+D19+D27+D31+D37+D40+D45+D47+D50)</f>
        <v>441759</v>
      </c>
      <c r="E52" s="22">
        <f>SUM(E5+E13+E15+E19+E27+E31+E37+E40+E45+E47+E50)</f>
        <v>421517.30000000005</v>
      </c>
      <c r="F52" s="22">
        <f t="shared" si="0"/>
        <v>72.8288771319282</v>
      </c>
      <c r="G52" s="22">
        <f t="shared" si="1"/>
        <v>95.41793149658525</v>
      </c>
      <c r="H52" s="22">
        <v>359160.3</v>
      </c>
    </row>
    <row r="53" spans="1:8" s="4" customFormat="1" ht="16.5">
      <c r="A53" s="14" t="s">
        <v>20</v>
      </c>
      <c r="B53" s="26" t="s">
        <v>165</v>
      </c>
      <c r="C53" s="11">
        <v>98352.7</v>
      </c>
      <c r="D53" s="11">
        <v>73110.9</v>
      </c>
      <c r="E53" s="11">
        <v>72297.6</v>
      </c>
      <c r="F53" s="61">
        <f t="shared" si="0"/>
        <v>73.50850561296234</v>
      </c>
      <c r="G53" s="61">
        <f t="shared" si="1"/>
        <v>98.88758037447222</v>
      </c>
      <c r="H53" s="20">
        <v>33588.4</v>
      </c>
    </row>
    <row r="54" spans="1:8" s="3" customFormat="1" ht="16.5">
      <c r="A54" s="75" t="s">
        <v>9</v>
      </c>
      <c r="B54" s="75"/>
      <c r="C54" s="22">
        <f>C52</f>
        <v>578777.7000000001</v>
      </c>
      <c r="D54" s="22">
        <f>D52</f>
        <v>441759</v>
      </c>
      <c r="E54" s="22">
        <f>E52</f>
        <v>421517.30000000005</v>
      </c>
      <c r="F54" s="22">
        <f t="shared" si="0"/>
        <v>72.8288771319282</v>
      </c>
      <c r="G54" s="22">
        <f t="shared" si="1"/>
        <v>95.41793149658525</v>
      </c>
      <c r="H54" s="13">
        <f>H52</f>
        <v>359160.3</v>
      </c>
    </row>
    <row r="55" spans="1:8" s="7" customFormat="1" ht="17.25">
      <c r="A55" s="40" t="s">
        <v>41</v>
      </c>
      <c r="B55" s="23" t="s">
        <v>15</v>
      </c>
      <c r="C55" s="22">
        <f>SUM(Доходы!C42-Расходы!C54)</f>
        <v>-17786.800000000047</v>
      </c>
      <c r="D55" s="22">
        <f>SUM(Доходы!D42-Расходы!D54)</f>
        <v>-10426</v>
      </c>
      <c r="E55" s="22">
        <f>SUM(Доходы!E42-Расходы!E54)</f>
        <v>5294.999999999884</v>
      </c>
      <c r="F55" s="22">
        <f t="shared" si="0"/>
        <v>-29.769267096947566</v>
      </c>
      <c r="G55" s="22">
        <f t="shared" si="1"/>
        <v>-50.7864953002099</v>
      </c>
      <c r="H55" s="22">
        <f>SUM(Доходы!H42-Расходы!H54)</f>
        <v>11622.300000000047</v>
      </c>
    </row>
    <row r="56" spans="1:8" ht="33">
      <c r="A56" s="24" t="s">
        <v>50</v>
      </c>
      <c r="B56" s="25" t="s">
        <v>42</v>
      </c>
      <c r="C56" s="22">
        <f>SUM(-C55)</f>
        <v>17786.800000000047</v>
      </c>
      <c r="D56" s="22">
        <f>SUM(-D55)</f>
        <v>10426</v>
      </c>
      <c r="E56" s="22">
        <f>SUM(-E55)</f>
        <v>-5294.999999999884</v>
      </c>
      <c r="F56" s="22">
        <f t="shared" si="0"/>
        <v>-29.769267096947566</v>
      </c>
      <c r="G56" s="22">
        <f t="shared" si="1"/>
        <v>-50.7864953002099</v>
      </c>
      <c r="H56" s="22">
        <f>SUM(-H55)</f>
        <v>-11622.300000000047</v>
      </c>
    </row>
    <row r="57" spans="1:8" s="2" customFormat="1" ht="18.75">
      <c r="A57" s="9"/>
      <c r="B57" s="9"/>
      <c r="C57" s="9"/>
      <c r="D57" s="9"/>
      <c r="E57" s="9"/>
      <c r="F57" s="9"/>
      <c r="G57" s="9"/>
      <c r="H57" s="9"/>
    </row>
    <row r="58" spans="2:8" ht="12.75">
      <c r="B58"/>
      <c r="C58"/>
      <c r="D58"/>
      <c r="E58"/>
      <c r="F58"/>
      <c r="G58"/>
      <c r="H58"/>
    </row>
    <row r="59" spans="2:8" ht="12" customHeight="1">
      <c r="B59"/>
      <c r="C59"/>
      <c r="D59"/>
      <c r="E59"/>
      <c r="F59"/>
      <c r="G59"/>
      <c r="H59"/>
    </row>
  </sheetData>
  <sheetProtection/>
  <mergeCells count="12">
    <mergeCell ref="C2:D2"/>
    <mergeCell ref="C3:C4"/>
    <mergeCell ref="D3:D4"/>
    <mergeCell ref="F2:G2"/>
    <mergeCell ref="F3:F4"/>
    <mergeCell ref="G3:G4"/>
    <mergeCell ref="A54:B54"/>
    <mergeCell ref="A1:H1"/>
    <mergeCell ref="A2:A4"/>
    <mergeCell ref="B2:B4"/>
    <mergeCell ref="E2:E4"/>
    <mergeCell ref="H2:H4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  <rowBreaks count="2" manualBreakCount="2">
    <brk id="47" max="7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biud</dc:title>
  <dc:subject/>
  <dc:creator>AFR</dc:creator>
  <cp:keywords/>
  <dc:description/>
  <cp:lastModifiedBy>Демина</cp:lastModifiedBy>
  <cp:lastPrinted>2018-10-12T10:13:14Z</cp:lastPrinted>
  <dcterms:created xsi:type="dcterms:W3CDTF">2000-06-09T05:06:32Z</dcterms:created>
  <dcterms:modified xsi:type="dcterms:W3CDTF">2018-11-23T06:38:20Z</dcterms:modified>
  <cp:category/>
  <cp:version/>
  <cp:contentType/>
  <cp:contentStatus/>
</cp:coreProperties>
</file>